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1. SHARE POINT\ARCHIVOS 2026\4. Enfoque hacia la prevención\Planes de mejoramiento\3. Archivo D\II trimestre\"/>
    </mc:Choice>
  </mc:AlternateContent>
  <xr:revisionPtr revIDLastSave="0" documentId="8_{D105FFDF-C4A3-4A39-927F-159CF6F5419A}" xr6:coauthVersionLast="47" xr6:coauthVersionMax="47" xr10:uidLastSave="{00000000-0000-0000-0000-000000000000}"/>
  <bookViews>
    <workbookView xWindow="-120" yWindow="-120" windowWidth="29040" windowHeight="15840" tabRatio="437" firstSheet="2" activeTab="1" xr2:uid="{00000000-000D-0000-FFFF-FFFF00000000}"/>
  </bookViews>
  <sheets>
    <sheet name="Instructivo" sheetId="26" r:id="rId1"/>
    <sheet name="Seguimiento" sheetId="10" r:id="rId2"/>
    <sheet name="Hoja1" sheetId="28" state="hidden" r:id="rId3"/>
    <sheet name="Comunicaciones" sheetId="23" state="hidden" r:id="rId4"/>
    <sheet name="O. CI Disciplinario" sheetId="20" state="hidden" r:id="rId5"/>
    <sheet name="Resultados seguimiento" sheetId="27" r:id="rId6"/>
  </sheets>
  <definedNames>
    <definedName name="_xlnm._FilterDatabase" localSheetId="3" hidden="1">Comunicaciones!$A$3:$BG$6</definedName>
    <definedName name="_xlnm._FilterDatabase" localSheetId="4" hidden="1">'O. CI Disciplinario'!$A$3:$BH$98</definedName>
    <definedName name="_xlnm._FilterDatabase" localSheetId="1" hidden="1">Seguimiento!$A$3:$BD$38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27" l="1"/>
  <c r="K13" i="27" s="1"/>
  <c r="X4" i="10"/>
  <c r="G13" i="27"/>
  <c r="V5" i="10"/>
  <c r="W5" i="10" s="1"/>
  <c r="X5" i="10"/>
  <c r="V6" i="10"/>
  <c r="W6" i="10" s="1"/>
  <c r="X6" i="10"/>
  <c r="V7" i="10"/>
  <c r="W7" i="10"/>
  <c r="X7" i="10"/>
  <c r="V8" i="10"/>
  <c r="W8" i="10" s="1"/>
  <c r="X8" i="10"/>
  <c r="V9" i="10"/>
  <c r="W9" i="10"/>
  <c r="X9" i="10"/>
  <c r="V10" i="10"/>
  <c r="W10" i="10" s="1"/>
  <c r="X10" i="10"/>
  <c r="V11" i="10"/>
  <c r="W11" i="10" s="1"/>
  <c r="X11" i="10"/>
  <c r="V12" i="10"/>
  <c r="W12" i="10" s="1"/>
  <c r="X12" i="10"/>
  <c r="V13" i="10"/>
  <c r="W13" i="10" s="1"/>
  <c r="X13" i="10"/>
  <c r="V14" i="10"/>
  <c r="W14" i="10"/>
  <c r="X14" i="10"/>
  <c r="V15" i="10"/>
  <c r="W15" i="10" s="1"/>
  <c r="X15" i="10"/>
  <c r="V16" i="10"/>
  <c r="W16" i="10" s="1"/>
  <c r="X16" i="10"/>
  <c r="V17" i="10"/>
  <c r="W17" i="10" s="1"/>
  <c r="X17" i="10"/>
  <c r="V18" i="10"/>
  <c r="W18" i="10" s="1"/>
  <c r="X18" i="10"/>
  <c r="V19" i="10"/>
  <c r="W19" i="10" s="1"/>
  <c r="X19" i="10"/>
  <c r="V20" i="10"/>
  <c r="W20" i="10" s="1"/>
  <c r="X20" i="10"/>
  <c r="V21" i="10"/>
  <c r="W21" i="10" s="1"/>
  <c r="X21" i="10"/>
  <c r="V22" i="10"/>
  <c r="W22" i="10"/>
  <c r="X22" i="10"/>
  <c r="V23" i="10"/>
  <c r="W23" i="10"/>
  <c r="X23" i="10"/>
  <c r="V24" i="10"/>
  <c r="W24" i="10" s="1"/>
  <c r="X24" i="10"/>
  <c r="V25" i="10"/>
  <c r="W25" i="10"/>
  <c r="X25" i="10"/>
  <c r="V26" i="10"/>
  <c r="W26" i="10" s="1"/>
  <c r="X26" i="10"/>
  <c r="V27" i="10"/>
  <c r="W27" i="10" s="1"/>
  <c r="X27" i="10"/>
  <c r="V28" i="10"/>
  <c r="W28" i="10" s="1"/>
  <c r="X28" i="10"/>
  <c r="V29" i="10"/>
  <c r="W29" i="10" s="1"/>
  <c r="X29" i="10"/>
  <c r="V30" i="10"/>
  <c r="W30" i="10"/>
  <c r="X30" i="10"/>
  <c r="V31" i="10"/>
  <c r="W31" i="10"/>
  <c r="X31" i="10"/>
  <c r="V32" i="10"/>
  <c r="W32" i="10" s="1"/>
  <c r="X32" i="10"/>
  <c r="V33" i="10"/>
  <c r="W33" i="10"/>
  <c r="X33" i="10"/>
  <c r="V4" i="10"/>
  <c r="W4" i="10" s="1"/>
  <c r="M12" i="27" l="1"/>
  <c r="L12" i="27"/>
  <c r="J12" i="27"/>
  <c r="I12" i="27"/>
  <c r="H12" i="27"/>
  <c r="G12" i="27"/>
  <c r="F12" i="27"/>
  <c r="I13" i="27" l="1"/>
  <c r="J13" i="27"/>
  <c r="L13" i="27"/>
  <c r="M13" i="27"/>
  <c r="AX5" i="10"/>
  <c r="AY5" i="10" s="1"/>
  <c r="AX6" i="10"/>
  <c r="AY6" i="10" s="1"/>
  <c r="AX7" i="10"/>
  <c r="AY7" i="10" s="1"/>
  <c r="AX8" i="10"/>
  <c r="AY8" i="10" s="1"/>
  <c r="AX9" i="10"/>
  <c r="AY9" i="10" s="1"/>
  <c r="AX10" i="10"/>
  <c r="AY10" i="10" s="1"/>
  <c r="AX11" i="10"/>
  <c r="AY11" i="10" s="1"/>
  <c r="AX12" i="10"/>
  <c r="AY12" i="10" s="1"/>
  <c r="AX13" i="10"/>
  <c r="AY13" i="10" s="1"/>
  <c r="AX14" i="10"/>
  <c r="AY14" i="10" s="1"/>
  <c r="AX15" i="10"/>
  <c r="AY15" i="10" s="1"/>
  <c r="AX16" i="10"/>
  <c r="AY16" i="10" s="1"/>
  <c r="AX17" i="10"/>
  <c r="AY17" i="10" s="1"/>
  <c r="AX18" i="10"/>
  <c r="AY18" i="10" s="1"/>
  <c r="AX19" i="10"/>
  <c r="AY19" i="10" s="1"/>
  <c r="AX20" i="10"/>
  <c r="AY20" i="10" s="1"/>
  <c r="AX21" i="10"/>
  <c r="AY21" i="10" s="1"/>
  <c r="AX22" i="10"/>
  <c r="AY22" i="10" s="1"/>
  <c r="AX23" i="10"/>
  <c r="AY23" i="10" s="1"/>
  <c r="AX24" i="10"/>
  <c r="AY24" i="10" s="1"/>
  <c r="AX25" i="10"/>
  <c r="AX26" i="10"/>
  <c r="AY26" i="10" s="1"/>
  <c r="AX27" i="10"/>
  <c r="AY27" i="10" s="1"/>
  <c r="AX28" i="10"/>
  <c r="AY28" i="10" s="1"/>
  <c r="AX29" i="10"/>
  <c r="AY29" i="10" s="1"/>
  <c r="AX30" i="10"/>
  <c r="AY30" i="10" s="1"/>
  <c r="AX31" i="10"/>
  <c r="AY31" i="10" s="1"/>
  <c r="AX32" i="10"/>
  <c r="AY32" i="10" s="1"/>
  <c r="AX33" i="10"/>
  <c r="AY33" i="10" s="1"/>
  <c r="AX34" i="10"/>
  <c r="AY34" i="10" s="1"/>
  <c r="AX35" i="10"/>
  <c r="AY35" i="10" s="1"/>
  <c r="AX36" i="10"/>
  <c r="AY36" i="10" s="1"/>
  <c r="AX37" i="10"/>
  <c r="AY37" i="10" s="1"/>
  <c r="AX38" i="10"/>
  <c r="AY38" i="10" s="1"/>
  <c r="AX4" i="10"/>
  <c r="AY4" i="10" s="1"/>
  <c r="AY25" i="10"/>
  <c r="E5" i="28"/>
  <c r="X36" i="10"/>
  <c r="AG36" i="10"/>
  <c r="AG33" i="10"/>
  <c r="AG30" i="10"/>
  <c r="AG27" i="10"/>
  <c r="AG24" i="10"/>
  <c r="AG21" i="10"/>
  <c r="AG19" i="10"/>
  <c r="AG17" i="10"/>
  <c r="AG13" i="10"/>
  <c r="AG10" i="10"/>
  <c r="AG7" i="10"/>
  <c r="AG4" i="10"/>
  <c r="AN36" i="10"/>
  <c r="AN33" i="10"/>
  <c r="AN30" i="10"/>
  <c r="AN27" i="10"/>
  <c r="AO27" i="10" s="1"/>
  <c r="AP27" i="10" s="1"/>
  <c r="AN24" i="10"/>
  <c r="AN21" i="10"/>
  <c r="AN19" i="10"/>
  <c r="AO19" i="10" s="1"/>
  <c r="AP19" i="10" s="1"/>
  <c r="AN17" i="10"/>
  <c r="AN13" i="10"/>
  <c r="AO13" i="10" s="1"/>
  <c r="AP13" i="10" s="1"/>
  <c r="AN10" i="10"/>
  <c r="AN7" i="10"/>
  <c r="AO36" i="10" l="1"/>
  <c r="AP36" i="10" s="1"/>
  <c r="AO33" i="10"/>
  <c r="AP33" i="10" s="1"/>
  <c r="AO30" i="10"/>
  <c r="AP30" i="10" s="1"/>
  <c r="AO24" i="10"/>
  <c r="AP24" i="10" s="1"/>
  <c r="AO21" i="10"/>
  <c r="AP21" i="10" s="1"/>
  <c r="AO17" i="10"/>
  <c r="AP17" i="10" s="1"/>
  <c r="AO10" i="10"/>
  <c r="AP10" i="10" s="1"/>
  <c r="AO7" i="10"/>
  <c r="AP7" i="10" s="1"/>
  <c r="AN4" i="10" l="1"/>
  <c r="AO4" i="10" l="1"/>
  <c r="AP4" i="10" s="1"/>
  <c r="D6" i="28" l="1"/>
  <c r="E6" i="28"/>
  <c r="D7" i="28"/>
  <c r="E7" i="28"/>
  <c r="D5" i="28"/>
  <c r="AG6" i="20"/>
  <c r="AH6" i="20"/>
  <c r="BB5" i="20"/>
  <c r="AZ5" i="20"/>
  <c r="BA5" i="20" s="1"/>
  <c r="BE5" i="20" s="1"/>
  <c r="AR5" i="20"/>
  <c r="AP5" i="20"/>
  <c r="AQ5" i="20"/>
  <c r="AU5" i="20"/>
  <c r="AG5" i="20"/>
  <c r="AH5" i="20"/>
  <c r="AL5" i="20" s="1"/>
  <c r="BG5" i="20" s="1"/>
  <c r="AI6" i="20" l="1"/>
  <c r="AL6" i="20"/>
  <c r="BG6" i="20" s="1"/>
  <c r="AI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tc={9E72386C-1E8E-433C-B259-376B43049FE0}</author>
    <author>tc={3E771CBD-5631-41F9-9EA4-D9B2274FCB5C}</author>
    <author>tc={68B48B87-4F0C-4F0D-905F-2931DBE73748}</author>
    <author>tc={D6FD438E-B060-4FB9-B1E1-9AFE7398A0D9}</author>
    <author>tc={9A9FF768-D830-47AC-99BC-E98744BF7B17}</author>
    <author>tc={BF18AAA9-40C9-4291-BECA-60FAFE560596}</author>
    <author>tc={6344FF91-6A44-4F24-B461-58EFD80D784B}</author>
    <author>tc={CF1ED3E2-B168-4AA8-9F0E-AD625A845FB7}</author>
    <author>tc={3694D477-DD07-44DB-9610-42CA77EB37DC}</author>
    <author>tc={0373A189-6ABF-4C44-A8F5-D50B331C94AD}</author>
    <author>tc={7E6FA69E-30E7-4234-9403-9506A984148A}</author>
    <author>tc={2F5FDEB5-5A2A-472B-BAF5-F886A9E454E1}</author>
    <author>tc={F538ED46-AE4B-4586-B202-817AB14520B7}</author>
    <author>tc={2B604410-C2CC-4329-8DDC-97F3B9DA0B95}</author>
    <author>tc={CBB4B2BF-1BC2-4F43-993C-B5244CA7A12E}</author>
    <author>tc={232A66E6-3CBA-4592-9254-E39348DC59DD}</author>
    <author>tc={B868C8F5-1351-460A-B26A-9086417FCAAE}</author>
    <author>tc={8CC0B343-4142-450D-AA3A-8B25AA531496}</author>
    <author>tc={C438AFF3-C4BD-4D35-B6CE-1A5C438A5E64}</author>
    <author>tc={C2C5901B-559D-4186-9056-32B6D54C26AF}</author>
    <author>tc={0F311C41-EB75-4ECD-A6B8-526B8E682AF0}</author>
    <author>tc={F86E37B2-100A-48FF-BB0A-EAA43C95BA32}</author>
  </authors>
  <commentList>
    <comment ref="I4" authorId="0" shapeId="0" xr:uid="{BAE0B23B-9791-4E8E-933C-342983892BA9}">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I8" authorId="0" shapeId="0" xr:uid="{63848465-A1A7-4B52-98CC-717652417A8D}">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R14" authorId="1" shapeId="0" xr:uid="{9E72386C-1E8E-433C-B259-376B43049FE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I15" authorId="2" shapeId="0" xr:uid="{3E771CBD-5631-41F9-9EA4-D9B2274FCB5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K15" authorId="3" shapeId="0" xr:uid="{68B48B87-4F0C-4F0D-905F-2931DBE7374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reformulación mediante memorando n°3-2026-463 del 23/03/2026.
Se aprobó reformulación mediante memorando n°3-2025-1517 del 18/09/2025.</t>
      </text>
    </comment>
    <comment ref="L15" authorId="4" shapeId="0" xr:uid="{D6FD438E-B060-4FB9-B1E1-9AFE7398A0D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I16" authorId="5" shapeId="0" xr:uid="{9A9FF768-D830-47AC-99BC-E98744BF7B1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K16" authorId="6" shapeId="0" xr:uid="{BF18AAA9-40C9-4291-BECA-60FAFE56059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reformulación mediante memorando n°3-2026-463 del 23/03/2026.
Se aprobó reformulación mediante memorando n°3-2025-1517 del 18/09/2025.</t>
      </text>
    </comment>
    <comment ref="L16" authorId="7" shapeId="0" xr:uid="{6344FF91-6A44-4F24-B461-58EFD80D784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R16" authorId="8" shapeId="0" xr:uid="{CF1ED3E2-B168-4AA8-9F0E-AD625A845FB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I17" authorId="9" shapeId="0" xr:uid="{3694D477-DD07-44DB-9610-42CA77EB37D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K17" authorId="10" shapeId="0" xr:uid="{0373A189-6ABF-4C44-A8F5-D50B331C94A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reformulación mediante memorando n°3-2026-463 del 23/03/2026.
Se aprobó reformulación mediante memorando n°3-2025-1517 del 18/09/2025.</t>
      </text>
    </comment>
    <comment ref="L17" authorId="11" shapeId="0" xr:uid="{7E6FA69E-30E7-4234-9403-9506A984148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I18" authorId="12" shapeId="0" xr:uid="{2F5FDEB5-5A2A-472B-BAF5-F886A9E454E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K18" authorId="13" shapeId="0" xr:uid="{F538ED46-AE4B-4586-B202-817AB14520B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reformulación mediante memorando n°3-2026-463 del 23/03/2026.
Se aprobó reformulación mediante memorando n°3-2025-1517 del 18/09/2025.</t>
      </text>
    </comment>
    <comment ref="L18" authorId="14" shapeId="0" xr:uid="{2B604410-C2CC-4329-8DDC-97F3B9DA0B9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n°3-2025-1517 del 18/09/2025.</t>
      </text>
    </comment>
    <comment ref="R18" authorId="15" shapeId="0" xr:uid="{CBB4B2BF-1BC2-4F43-993C-B5244CA7A12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21" authorId="16" shapeId="0" xr:uid="{232A66E6-3CBA-4592-9254-E39348DC59D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I24" authorId="17" shapeId="0" xr:uid="{B868C8F5-1351-460A-B26A-9086417FCAA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n°3-2026-463 del 23/03/2026.</t>
      </text>
    </comment>
    <comment ref="K24" authorId="18" shapeId="0" xr:uid="{8CC0B343-4142-450D-AA3A-8B25AA53149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n°3-2026-463 del 23/03/2026.</t>
      </text>
    </comment>
    <comment ref="R24" authorId="19" shapeId="0" xr:uid="{C438AFF3-C4BD-4D35-B6CE-1A5C438A5E6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28" authorId="20" shapeId="0" xr:uid="{C2C5901B-559D-4186-9056-32B6D54C26A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30" authorId="21" shapeId="0" xr:uid="{0F311C41-EB75-4ECD-A6B8-526B8E682AF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31" authorId="22" shapeId="0" xr:uid="{F86E37B2-100A-48FF-BB0A-EAA43C95BA3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List>
</comments>
</file>

<file path=xl/sharedStrings.xml><?xml version="1.0" encoding="utf-8"?>
<sst xmlns="http://schemas.openxmlformats.org/spreadsheetml/2006/main" count="963" uniqueCount="391">
  <si>
    <t>SEGUIMIENTO PLANES DE MEJORAMIENTO LOTERÍA DE BOGOTÁ</t>
  </si>
  <si>
    <r>
      <t>CODIGO:</t>
    </r>
    <r>
      <rPr>
        <sz val="8"/>
        <color theme="1"/>
        <rFont val="Arial Narrow"/>
        <family val="2"/>
      </rPr>
      <t xml:space="preserve"> FRO102-561-2</t>
    </r>
  </si>
  <si>
    <r>
      <t xml:space="preserve">FECHA: </t>
    </r>
    <r>
      <rPr>
        <sz val="8"/>
        <rFont val="Arial Narrow"/>
        <family val="2"/>
      </rPr>
      <t>06/06/2026</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</si>
  <si>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</si>
  <si>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</si>
  <si>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</si>
  <si>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</si>
  <si>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</si>
  <si>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</si>
  <si>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Origen del hallazgo</t>
  </si>
  <si>
    <t>El origen puede ser interno o externo</t>
  </si>
  <si>
    <t>Fuente de hallazgo</t>
  </si>
  <si>
    <t>Indica si es Auditoría Interna, Auditoría Externa - Contraloría de Bogotá, Auditoría Externa - Veeduría Distrital, Auditoría Externa - Supersalud, Auditoría Externa - Archivo Distrital, Auditoría Externa - Otro (especificar en detalle), Revisión por la Dirección, Tratamiento Producto/Servicio No Conforme, Medición de Indicadores, Mapa de Riesgos, Autoevaluación del Proceso, Sistema de Gestión, Quejas y Reclamos, Normograma, Otro (describir en detalle).</t>
  </si>
  <si>
    <t>Detalle de la fuente</t>
  </si>
  <si>
    <t>Nombre completo del informe origen del hallazgo</t>
  </si>
  <si>
    <t>Proceso afectado</t>
  </si>
  <si>
    <t>Nombre del proceso auditado</t>
  </si>
  <si>
    <t>Número único del Hallazgo</t>
  </si>
  <si>
    <t>Número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</si>
  <si>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</si>
  <si>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</si>
  <si>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</si>
  <si>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</si>
  <si>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</si>
  <si>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</si>
  <si>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</si>
  <si>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Número único de la acción de mejora</t>
  </si>
  <si>
    <t xml:space="preserve">Número consecutivo de conformidad con la cantidad de acciones formuladas para cada hallzgo, por parte de los procesos auditados.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</si>
  <si>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</si>
  <si>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</si>
  <si>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</si>
  <si>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</si>
  <si>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</si>
  <si>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 acción preventiva)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</si>
  <si>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</si>
  <si>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</si>
  <si>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</si>
  <si>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</si>
  <si>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</si>
  <si>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</si>
  <si>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</si>
  <si>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</si>
  <si>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Fecha de Modificación</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</si>
  <si>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</si>
  <si>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</si>
  <si>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</si>
  <si>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</si>
  <si>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</si>
  <si>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</si>
  <si>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</si>
  <si>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</si>
  <si>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</si>
  <si>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</si>
  <si>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</si>
  <si>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</si>
  <si>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</si>
  <si>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</si>
  <si>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</si>
  <si>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FORMULADA:</t>
    </r>
    <r>
      <rPr>
        <sz val="11"/>
        <color theme="1"/>
        <rFont val="Arial Narrow"/>
        <family val="2"/>
      </rPr>
      <t xml:space="preserve"> Indica que la acción se formuló, pero aún no está en desarrollo, sin embargo, se encuentra en términos.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 Y CERRADA</t>
    </r>
    <r>
      <rPr>
        <sz val="11"/>
        <color theme="1"/>
        <rFont val="Arial Narrow"/>
        <family val="2"/>
      </rPr>
      <t xml:space="preserve">: Indica que la acción se cumplió en un 100% en los plazos establecidos y por ende, se da su cierre.
</t>
    </r>
    <r>
      <rPr>
        <b/>
        <sz val="11"/>
        <color theme="1"/>
        <rFont val="Arial Narrow"/>
        <family val="2"/>
      </rPr>
      <t>REFORMULADA:</t>
    </r>
    <r>
      <rPr>
        <sz val="11"/>
        <color theme="1"/>
        <rFont val="Arial Narrow"/>
        <family val="2"/>
      </rPr>
      <t xml:space="preserve"> Indica que la acción fue reformulada dentro los plazos establecidos.
</t>
    </r>
  </si>
  <si>
    <t>SECCIÓN 4. JUSTIFICACIÓN DE LA EFECTIVIDAD DE LA ACCIÓN / HALLAZGO</t>
  </si>
  <si>
    <t>La verificación de la efectividad, solo aplica para los planes de mejoramiento de auditorías internas y planes derivados de las visitas del Archivo Distrital</t>
  </si>
  <si>
    <t>1. ¿El plan de Mejoramiento cumplió con la acción propuesta en cantidad, calidad y plazo?</t>
  </si>
  <si>
    <t xml:space="preserve">Análisis adelantado por el auditor que realizó el seguimiento, de conformidad con lo reportado por el proceso responsable; en este se indica si se cumplió o no con la acción de mejora formulada. </t>
  </si>
  <si>
    <t>2. ¿La causa raíz identificada fue eliminada o mitigada?</t>
  </si>
  <si>
    <t xml:space="preserve">La ejecución y cumplimiento de la acción de mejora subsano de raíz la causa que originó el hallazgo de auditoría. </t>
  </si>
  <si>
    <t>3. ¿Existen soportes fehacientes de la ejecución?</t>
  </si>
  <si>
    <t>Los soportes aportados por los procesos responsables corresponden a la acción de mejora y unidad de medida formulada.</t>
  </si>
  <si>
    <t>4.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</si>
  <si>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</si>
  <si>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5. ¿La acción generó un cambio estructural o fue solo puntual?</t>
  </si>
  <si>
    <t>Estructural: la acción de mejora permitió modificaciones de fondo realizadas a procedimientos, controles, políticas, etc.; para mejorar las actividades del proceso a largo plazo. 
Puntual: la acción de mejora fue específica y de alcance limitado, la cual solucionó una situación inmediata; teniendo así un efecto correctivo dentro de las actividades del proceso.</t>
  </si>
  <si>
    <t>6. Calificación de la acción</t>
  </si>
  <si>
    <r>
      <t xml:space="preserve">Indica la calificación de efectiva o infectiva, teniendo en cuenta las siguientes combinaciones:
Si las preguntas 1, 2 y 3  se respondieron con "Si", la pregunta 5 con "Estructural" y la pregunta 4 con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</si>
  <si>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7.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</si>
  <si>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</si>
  <si>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8. Fuente Origen cierre hallazgo y/u observación</t>
  </si>
  <si>
    <r>
      <t xml:space="preserve">Indica si el seguimiento fue realizado por la OCI </t>
    </r>
    <r>
      <rPr>
        <sz val="11"/>
        <color rgb="FF00B050"/>
        <rFont val="Arial Narrow"/>
        <family val="2"/>
      </rPr>
      <t>o</t>
    </r>
    <r>
      <rPr>
        <sz val="11"/>
        <color theme="1"/>
        <rFont val="Arial Narrow"/>
        <family val="2"/>
      </rPr>
      <t xml:space="preserve"> por el ente de control externo. </t>
    </r>
  </si>
  <si>
    <t>9.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</si>
  <si>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</si>
  <si>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</si>
  <si>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Seguimiento II Trimestre</t>
  </si>
  <si>
    <t>Seguimiento III Trimestre</t>
  </si>
  <si>
    <t>Seguimiento IV Trimestre</t>
  </si>
  <si>
    <t>Causa(s) del hallazgo</t>
  </si>
  <si>
    <t>Tipo de acción Propuesta</t>
  </si>
  <si>
    <t>Fecha de inicio
(DD-MM-AA)</t>
  </si>
  <si>
    <t>Fecha terminación
(DD-MM-AA)</t>
  </si>
  <si>
    <t>Modificación 
Fecha terminación
(DD-MM-AA)</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</si>
  <si>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</si>
  <si>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</si>
  <si>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</si>
  <si>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</si>
  <si>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</si>
  <si>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</si>
  <si>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</si>
  <si>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</si>
  <si>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</si>
  <si>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</si>
  <si>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</si>
  <si>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</si>
  <si>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</si>
  <si>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</si>
  <si>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</si>
  <si>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</si>
  <si>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</si>
  <si>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</si>
  <si>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</si>
  <si>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</si>
  <si>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</si>
  <si>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</si>
  <si>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</si>
  <si>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9. Detalle de la fuente
(Este campo solo aplica para los planes de mejoramiento externos)</t>
  </si>
  <si>
    <t>Origen_Externo</t>
  </si>
  <si>
    <t>Auditoría Externa - Archivo Distrital</t>
  </si>
  <si>
    <t>INFORME VISITA DIRECCIÓN DISTRITAL DE ARCHIVO 2019</t>
  </si>
  <si>
    <t>GESTIÓN DOCUMENTAL</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</si>
  <si>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</si>
  <si>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</si>
  <si>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</si>
  <si>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</si>
  <si>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Correctiva</t>
  </si>
  <si>
    <t>Unidad de Bienes y Servicios</t>
  </si>
  <si>
    <t>Se envía memorando 8-2026-850 a los jefes de las dependencias para revisión prevía del instrumento Tablas de Valoración Documental - TVD con el objetivo de presentarlo al CIGYD para su aprobación</t>
  </si>
  <si>
    <t>Se reportan avances y la acción se encuentra en términos, sin embargo, es necesario que el proceso diligencie la columna "Actividades realizadas a la fecha".</t>
  </si>
  <si>
    <t>Camilo Emanuel Salgado Gil</t>
  </si>
  <si>
    <t>En ejecución</t>
  </si>
  <si>
    <t>SI</t>
  </si>
  <si>
    <t>NO</t>
  </si>
  <si>
    <t>NO APLICA</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</si>
  <si>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</si>
  <si>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</si>
  <si>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</si>
  <si>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</si>
  <si>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</si>
  <si>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</si>
  <si>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</si>
  <si>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</si>
  <si>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</si>
  <si>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</si>
  <si>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</si>
  <si>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</si>
  <si>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 xml:space="preserve">La acción de mejora se encuentra en ejecución; revisado el SharePoint de planes de mejoramiento el 13/07/2026 no se identificó reporte de avance y/o cumplimiento de la acción por parte del proceso responsable.
Si bien la acción se encuentra dentro del plazo establecido, es importante que el proceso identifique el grado de avance de la acción para evitar retrasos y/o posibles incumplimientos. </t>
  </si>
  <si>
    <t>Atención</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</si>
  <si>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</si>
  <si>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</si>
  <si>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</si>
  <si>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Contratar el profesional en Conservación  e incluir dentro de las obligaciones del contrato la Implementación del Plan de Conservación Documental </t>
  </si>
  <si>
    <t>Actualización del Banco Terminológico de acuerdo con la actualización de las tablas de Retención Documental y el Modelo de Requisitos de Documentos Electrónicos</t>
  </si>
  <si>
    <t>SECRETARIA GENERAL</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</si>
  <si>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</si>
  <si>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</si>
  <si>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</si>
  <si>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</si>
  <si>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</si>
  <si>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</si>
  <si>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</si>
  <si>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</si>
  <si>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</si>
  <si>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</si>
  <si>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</si>
  <si>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</si>
  <si>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Enviar aprobación el documento del Sistema Integrado de Conservación</t>
  </si>
  <si>
    <t xml:space="preserve">Sistema Integrado de Conservación aprobado </t>
  </si>
  <si>
    <t>INFORME VISITA DIRECCIÓN DISTRITAL DE ARCHIVO 2023</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</si>
  <si>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</si>
  <si>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</si>
  <si>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Elaboración del Inventario Único conforme a las series y subseries documentales de acuerdo con la TRD.
</t>
    </r>
    <r>
      <rPr>
        <b/>
        <sz val="10"/>
        <color rgb="FF000000"/>
        <rFont val="Arial Narrow"/>
        <family val="2"/>
      </rPr>
      <t>NOTA:</t>
    </r>
    <r>
      <rPr>
        <sz val="10"/>
        <color rgb="FF00000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</si>
  <si>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</si>
  <si>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Acción Correctiva</t>
  </si>
  <si>
    <t>UNIDAD DE RECURSOS FÍSICOS</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</si>
  <si>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</si>
  <si>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</si>
  <si>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Evaluar el estado actual del sistema de
Gestión Documental de Documentos Electrónicos de la entidad.</t>
  </si>
  <si>
    <t>DIAGNOSTICO INTEGRAL DE GESTION DOCUMENTAL Y ADMINISTRACIÓN DE ARCHIVOS</t>
  </si>
  <si>
    <t>Establecer una alternativa tecnológica bajo los estándares y requisitos del MOREQ para que actúe como un SGDEA.</t>
  </si>
  <si>
    <t>Definir y determinar tiempos, prioridades, lineamientos y posibles fases para una implementación progresiva, ajustada a la capacidad institucional de la alternativa tecnológica del SGDEA.</t>
  </si>
  <si>
    <t xml:space="preserve">La acción de mejora se encuentra incumplida; el proceso no aportó soportes para identificar el cumplimiento de la acción y/o solicitud de prórroga. Por ende, se identificael incumplimiento, para lo cual se gestionará de conformidad con el procedimiento y Resolución de planes de mejoramiento vigente. </t>
  </si>
  <si>
    <t>Incumplida</t>
  </si>
  <si>
    <t>Establecer bajo concepto técnico, la viabilidad de robustecer el Sistema Integrado de Archivo (SIGA), para que actúe como SGDEA bajo los parámetros del actual MOREQ</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</si>
  <si>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</si>
  <si>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</si>
  <si>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</si>
  <si>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</si>
  <si>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</si>
  <si>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</si>
  <si>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Contrato de prestación de servicios </t>
  </si>
  <si>
    <t>Acción de mejora</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</si>
  <si>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</si>
  <si>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</si>
  <si>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</si>
  <si>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</si>
  <si>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2. Aprobar ante el Comité Institucional de Gestión y Desempeño el documento sobre las políticas para los documentos electrónicos de archivo</t>
  </si>
  <si>
    <t>Acta de aprobación del Comité Institucional de Gestión y Desempeño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</si>
  <si>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</si>
  <si>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</si>
  <si>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</si>
  <si>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</si>
  <si>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Realizar autodiagnóstico para solicitar al proveedor del contrato del SIGA una evaluación de los reuqisitos técnicos para determinar si este podría cumplir con los requeridos en el SGDEA</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</si>
  <si>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</si>
  <si>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</si>
  <si>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</si>
  <si>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</si>
  <si>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</si>
  <si>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</si>
  <si>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</si>
  <si>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</si>
  <si>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</si>
  <si>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INFORME VISITA DIRECCIÓN DISTRITAL DE ARCHIVO 2024</t>
  </si>
  <si>
    <t>Actualizar el Diagnostico Integral de la  Gestión Documental y Administración de Archivos el cual debe reflejar el estado actual de procesos, recursos, infraestructura y cumplimiento normativo, considerando la totalidad de la documentación producida o gestionada por la entidad en los diferentes soportes fisicos, formatos digitales, hibridos y electronicos, almacenados en los medios y sistemas de informacion de la entidad, asi como todo lo relacionado con la organización, conservación y deterioroes fisicos, biiologicos o quimicos que puedan presentar los documentos.</t>
  </si>
  <si>
    <t>Cumplimiento de vigencia</t>
  </si>
  <si>
    <t>Elaborar el documento Diagnostico Integral de la Gestión Documental y Administración de Archivos en relación con los resultados obtenidos con la herramienta MGDA y codificarlo</t>
  </si>
  <si>
    <t xml:space="preserve"> Diagnostico Integral de la  Gestión Documental y Administración de Archivos actualizado y codificado</t>
  </si>
  <si>
    <t>Aprobar el Diagnostico Integral de la Gestión Documental y Administración de Archivos por parte del Comité Institucional de Gestión y Desempeño</t>
  </si>
  <si>
    <t>Actualizar el Plan Institucional de Archivos (PINAR) con base en los resultados obtenidos de la actualización del Diagnostico Integral de la  Gestión Documental y Administración de Archivos integrando la herramienta de seguimiento y control en la cual se permita verificar la actividad programada, la fecha planificada para su ejecución, el porcentaje estimado de avancey el porcentaje real de ejecución a la fecha.</t>
  </si>
  <si>
    <t>Elaborar la actualizacion del Plan Institucional de Archivos (PINAR) con base en los resultados obtenidos del Diagnostico Integral de la  Gestión Documental y Administración de Archivos y codificarlo</t>
  </si>
  <si>
    <t>Documento PINAR actualizado</t>
  </si>
  <si>
    <t>Aprobar el Plan Institucional de Archivos PINAR parte del Comité Institucional de Gestión y Desempeño</t>
  </si>
  <si>
    <t>Actualizar el Programa de Gestión Documental (PGD) en relación con las necesidades identificadas en el  Integral de la  Gestión Documental y Administración de Archivos, garantizando los siete procesos de la gestión documental en cualquier soporte fisico o formato electronico que la entidad produzca o gestione.</t>
  </si>
  <si>
    <t>Elaborar el documento del Programa de Gestión Documental (PGD) Diagnostico Integral de la  Gestión Documental y Administración de Archivos y codificarlo</t>
  </si>
  <si>
    <t xml:space="preserve"> Programa de Gestión Documental (PGD) actualizado</t>
  </si>
  <si>
    <t>Aprobar el Programa de Gestión Documental (PGD) parte del Comité Institucional de Gestión y Desempeño</t>
  </si>
  <si>
    <t>Origen</t>
  </si>
  <si>
    <t>Origen_Interno</t>
  </si>
  <si>
    <t>Criterios efectividad</t>
  </si>
  <si>
    <t>Auditoría Interna</t>
  </si>
  <si>
    <t>Auditoría Externa - Contraloría de Bogotá</t>
  </si>
  <si>
    <t>Revisión por la Dirección</t>
  </si>
  <si>
    <t>Auditoría Externa - Veeduría Distrital</t>
  </si>
  <si>
    <t xml:space="preserve">1. ¿El plan de Mejoramiento cumplió con la acción propuesta? </t>
  </si>
  <si>
    <t>2. ¿Se ha materializado algún riesgo en relación con las acciones propuestas en el Plan de Mejora?</t>
  </si>
  <si>
    <t>Tratamiento Producto/Servicio No Conforme</t>
  </si>
  <si>
    <t>Auditoría Externa - Supersalud</t>
  </si>
  <si>
    <t>Medición de Indicadores</t>
  </si>
  <si>
    <t>Mapa de Riesgos</t>
  </si>
  <si>
    <t>Auditoría Externa - Otro (especificar en detalle)</t>
  </si>
  <si>
    <t>Autoevaluación del Proceso</t>
  </si>
  <si>
    <t>Otro (describir en detalle)</t>
  </si>
  <si>
    <t>Sistema de Gestión</t>
  </si>
  <si>
    <t>Quejas y Reclamos</t>
  </si>
  <si>
    <t>Normograma</t>
  </si>
  <si>
    <t>Tabla 3: Tipo de acción</t>
  </si>
  <si>
    <t>Tabla 4: Alerta</t>
  </si>
  <si>
    <t>Tabla 5: Estado de la acción</t>
  </si>
  <si>
    <t>Tabla 6: Sostenibilidad del cambio</t>
  </si>
  <si>
    <t>Tabla 7: Calificación efectividad</t>
  </si>
  <si>
    <t>Acción correctiva</t>
  </si>
  <si>
    <t>EN TÉRMINO</t>
  </si>
  <si>
    <t>Formulado</t>
  </si>
  <si>
    <t>Estructural</t>
  </si>
  <si>
    <t>EFECTIVA</t>
  </si>
  <si>
    <t>ALERTA</t>
  </si>
  <si>
    <t>Puntual</t>
  </si>
  <si>
    <t>INEFECTIVA</t>
  </si>
  <si>
    <t>Acción preventiva</t>
  </si>
  <si>
    <t>OK</t>
  </si>
  <si>
    <t>PENDIENTE</t>
  </si>
  <si>
    <t>Cumplida y cerrada</t>
  </si>
  <si>
    <t>Reformulada</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</si>
  <si>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</si>
  <si>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</si>
  <si>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</si>
  <si>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</si>
  <si>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</si>
  <si>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</si>
  <si>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</si>
  <si>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</si>
  <si>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</si>
  <si>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</si>
  <si>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</si>
  <si>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</si>
  <si>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</si>
  <si>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</si>
  <si>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</si>
  <si>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</si>
  <si>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</si>
  <si>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</si>
  <si>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</si>
  <si>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</si>
  <si>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</si>
  <si>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</si>
  <si>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</si>
  <si>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</si>
  <si>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</si>
  <si>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</si>
  <si>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</si>
  <si>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</si>
  <si>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</si>
  <si>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</si>
  <si>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</si>
  <si>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</si>
  <si>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</si>
  <si>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</si>
  <si>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</si>
  <si>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</si>
  <si>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</si>
  <si>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</si>
  <si>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</si>
  <si>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</si>
  <si>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</si>
  <si>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</si>
  <si>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</si>
  <si>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</si>
  <si>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</si>
  <si>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</si>
  <si>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</si>
  <si>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</si>
  <si>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</si>
  <si>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</si>
  <si>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</si>
  <si>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</si>
  <si>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</si>
  <si>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</si>
  <si>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</si>
  <si>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</si>
  <si>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</si>
  <si>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</si>
  <si>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</si>
  <si>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</si>
  <si>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</si>
  <si>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</si>
  <si>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</si>
  <si>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</si>
  <si>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</si>
  <si>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</si>
  <si>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</si>
  <si>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</si>
  <si>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</si>
  <si>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</si>
  <si>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</si>
  <si>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</si>
  <si>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</si>
  <si>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</si>
  <si>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</si>
  <si>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</si>
  <si>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</si>
  <si>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</si>
  <si>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</si>
  <si>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</si>
  <si>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</si>
  <si>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</si>
  <si>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</si>
  <si>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</si>
  <si>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</si>
  <si>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</si>
  <si>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</si>
  <si>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</si>
  <si>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</si>
  <si>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</si>
  <si>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</si>
  <si>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</si>
  <si>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</si>
  <si>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</si>
  <si>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</si>
  <si>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</si>
  <si>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</si>
  <si>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</si>
  <si>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</si>
  <si>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</si>
  <si>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</si>
  <si>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</si>
  <si>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</si>
  <si>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</si>
  <si>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</si>
  <si>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</si>
  <si>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</si>
  <si>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</si>
  <si>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</si>
  <si>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</si>
  <si>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</si>
  <si>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</si>
  <si>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</si>
  <si>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</si>
  <si>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</si>
  <si>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</si>
  <si>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</si>
  <si>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</si>
  <si>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</si>
  <si>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</si>
  <si>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TABLA RESUMEN ESTADO PLANES DE MEJORAMIENTO</t>
  </si>
  <si>
    <t>ÁREA AFECTADA</t>
  </si>
  <si>
    <t>ORIGEN</t>
  </si>
  <si>
    <t>N° OBSERVACIONES</t>
  </si>
  <si>
    <t>N° OBSERVACIONES CERRADAS</t>
  </si>
  <si>
    <t>N° ACCIONES</t>
  </si>
  <si>
    <t>ACCIONES CERRADAS IV TRIMESTRE 2025</t>
  </si>
  <si>
    <t>ACCIONES CERRADAS I TRIMESTRE 2026</t>
  </si>
  <si>
    <t>ACCIONES CERRADAS II TRIMESTRE 2026</t>
  </si>
  <si>
    <t>ACCIONES INCUMPLIDAS</t>
  </si>
  <si>
    <t xml:space="preserve"> EN EJECUCIÓN</t>
  </si>
  <si>
    <t>UNIDAD DE BIENES Y SERVICIOS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</si>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</sst>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d/mm/yyyy;@"/>
  </numFmts>
  <fonts count="55"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b/>
      <sz val="8"/>
      <color theme="1"/>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color theme="0"/>
      <name val="Arial Narrow"/>
      <family val="2"/>
    </font>
    <font>
      <sz val="10"/>
      <name val="Arial Narrow"/>
      <family val="2"/>
    </font>
    <font>
      <sz val="11"/>
      <color rgb="FF00B050"/>
      <name val="Arial Narrow"/>
      <family val="2"/>
    </font>
    <font>
      <b/>
      <sz val="8"/>
      <name val="Arial Narrow"/>
      <family val="2"/>
    </font>
    <font>
      <sz val="8"/>
      <name val="Arial Narrow"/>
      <family val="2"/>
    </font>
    <font>
      <sz val="10"/>
      <color rgb="FFFF0000"/>
      <name val="Arial Narrow"/>
      <family val="2"/>
    </font>
    <font>
      <sz val="10"/>
      <color rgb="FF000000"/>
      <name val="Arial Narrow"/>
      <family val="2"/>
    </font>
    <font>
      <b/>
      <sz val="10"/>
      <color rgb="FF000000"/>
      <name val="Arial Narrow"/>
      <family val="2"/>
    </font>
    <font>
      <b/>
      <sz val="9"/>
      <color indexed="81"/>
      <name val="Tahoma"/>
      <family val="2"/>
    </font>
    <font>
      <sz val="9"/>
      <color indexed="81"/>
      <name val="Tahoma"/>
      <family val="2"/>
    </font>
    <font>
      <b/>
      <sz val="10"/>
      <color theme="1"/>
      <name val="Arial"/>
      <family val="2"/>
    </font>
    <font>
      <sz val="8"/>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3"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35">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9" fillId="0" borderId="6" xfId="0" applyFont="1" applyBorder="1" applyAlignment="1" applyProtection="1">
      <alignment horizontal="center" vertical="center"/>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0" fillId="0" borderId="0" xfId="0" applyFont="1" applyAlignment="1">
      <alignment horizontal="justify" vertical="top" wrapText="1"/>
    </xf>
    <xf numFmtId="0" fontId="22"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0" xfId="0" applyFont="1"/>
    <xf numFmtId="0" fontId="25" fillId="0" borderId="0" xfId="0" applyFont="1" applyAlignment="1" applyProtection="1">
      <alignment horizontal="center" vertical="top" wrapText="1"/>
      <protection locked="0"/>
    </xf>
    <xf numFmtId="0" fontId="26" fillId="0" borderId="0" xfId="0" applyFont="1"/>
    <xf numFmtId="0" fontId="28" fillId="0" borderId="0" xfId="0" applyFont="1" applyAlignment="1">
      <alignment vertical="top" wrapText="1"/>
    </xf>
    <xf numFmtId="0" fontId="24" fillId="2"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9" borderId="1" xfId="0" applyFont="1" applyFill="1" applyBorder="1" applyAlignment="1" applyProtection="1">
      <alignment horizontal="center" vertical="center" wrapText="1"/>
      <protection locked="0"/>
    </xf>
    <xf numFmtId="0" fontId="24" fillId="10" borderId="1" xfId="0" applyFont="1" applyFill="1" applyBorder="1" applyAlignment="1" applyProtection="1">
      <alignment horizontal="center" vertical="center" wrapText="1"/>
      <protection locked="0"/>
    </xf>
    <xf numFmtId="0" fontId="24" fillId="17"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center" vertical="top" wrapText="1"/>
      <protection locked="0"/>
    </xf>
    <xf numFmtId="0" fontId="25" fillId="0" borderId="1" xfId="0" applyFont="1" applyBorder="1"/>
    <xf numFmtId="0" fontId="26" fillId="0" borderId="8" xfId="0" applyFont="1" applyBorder="1"/>
    <xf numFmtId="0" fontId="26" fillId="0" borderId="12" xfId="0" applyFont="1" applyBorder="1"/>
    <xf numFmtId="0" fontId="26" fillId="0" borderId="7" xfId="0" applyFont="1" applyBorder="1"/>
    <xf numFmtId="0" fontId="26" fillId="0" borderId="9" xfId="0" applyFont="1" applyBorder="1"/>
    <xf numFmtId="0" fontId="26" fillId="0" borderId="13" xfId="0" applyFont="1" applyBorder="1"/>
    <xf numFmtId="0" fontId="26" fillId="0" borderId="8" xfId="0" applyFont="1" applyBorder="1" applyAlignment="1">
      <alignment horizontal="center"/>
    </xf>
    <xf numFmtId="0" fontId="26" fillId="0" borderId="0" xfId="0" applyFont="1" applyAlignment="1">
      <alignment horizontal="center"/>
    </xf>
    <xf numFmtId="0" fontId="26" fillId="0" borderId="12" xfId="0" applyFont="1" applyBorder="1" applyAlignment="1">
      <alignment horizontal="center"/>
    </xf>
    <xf numFmtId="0" fontId="30" fillId="0" borderId="8" xfId="0" applyFont="1" applyBorder="1"/>
    <xf numFmtId="0" fontId="31" fillId="0" borderId="8" xfId="0" applyFont="1" applyBorder="1"/>
    <xf numFmtId="0" fontId="30" fillId="0" borderId="0" xfId="0" applyFont="1"/>
    <xf numFmtId="0" fontId="31" fillId="6" borderId="1" xfId="0" applyFont="1" applyFill="1" applyBorder="1" applyAlignment="1">
      <alignment horizontal="center"/>
    </xf>
    <xf numFmtId="0" fontId="31" fillId="0" borderId="1"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31" fillId="0" borderId="0" xfId="0" applyFont="1"/>
    <xf numFmtId="0" fontId="27" fillId="0" borderId="16" xfId="0" applyFont="1" applyBorder="1" applyAlignment="1">
      <alignment vertical="center"/>
    </xf>
    <xf numFmtId="0" fontId="27" fillId="0" borderId="17" xfId="0" applyFont="1" applyBorder="1" applyAlignment="1">
      <alignment vertical="center"/>
    </xf>
    <xf numFmtId="0" fontId="32" fillId="0" borderId="15" xfId="0" applyFont="1" applyBorder="1" applyAlignment="1">
      <alignment horizontal="center" vertical="center"/>
    </xf>
    <xf numFmtId="14" fontId="15" fillId="0" borderId="1" xfId="0" applyNumberFormat="1" applyFont="1" applyBorder="1" applyAlignment="1">
      <alignment horizontal="center" vertical="center" wrapText="1"/>
    </xf>
    <xf numFmtId="0" fontId="34" fillId="0" borderId="0" xfId="0" applyFont="1" applyAlignment="1">
      <alignment horizontal="center"/>
    </xf>
    <xf numFmtId="0" fontId="30" fillId="0" borderId="0" xfId="0" applyFont="1" applyAlignment="1">
      <alignment horizontal="center"/>
    </xf>
    <xf numFmtId="0" fontId="30" fillId="0" borderId="0" xfId="0" applyFont="1" applyAlignment="1">
      <alignment horizontal="center" vertical="center"/>
    </xf>
    <xf numFmtId="9" fontId="30" fillId="0" borderId="0" xfId="1" applyFont="1" applyFill="1"/>
    <xf numFmtId="0" fontId="30" fillId="0" borderId="10" xfId="0" applyFont="1" applyBorder="1" applyAlignment="1">
      <alignment horizontal="left" vertical="center" wrapText="1"/>
    </xf>
    <xf numFmtId="0" fontId="30" fillId="0" borderId="1" xfId="0" applyFont="1" applyBorder="1" applyAlignment="1" applyProtection="1">
      <alignment horizontal="justify" vertical="center" wrapText="1"/>
      <protection locked="0"/>
    </xf>
    <xf numFmtId="0" fontId="35" fillId="0" borderId="1" xfId="0" applyFont="1" applyBorder="1" applyAlignment="1" applyProtection="1">
      <alignment horizontal="justify" vertical="center" wrapText="1"/>
      <protection locked="0"/>
    </xf>
    <xf numFmtId="0" fontId="36" fillId="0" borderId="1" xfId="0" applyFont="1" applyBorder="1" applyAlignment="1" applyProtection="1">
      <alignment horizontal="justify" vertical="center" wrapText="1"/>
      <protection locked="0"/>
    </xf>
    <xf numFmtId="0" fontId="37" fillId="17" borderId="1" xfId="0" applyFont="1" applyFill="1" applyBorder="1" applyAlignment="1" applyProtection="1">
      <alignment horizontal="center" vertical="center" wrapText="1"/>
      <protection locked="0"/>
    </xf>
    <xf numFmtId="9" fontId="30" fillId="0" borderId="1" xfId="1" applyFont="1" applyFill="1" applyBorder="1" applyAlignment="1">
      <alignment horizontal="center" vertical="center"/>
    </xf>
    <xf numFmtId="0" fontId="38" fillId="0" borderId="0" xfId="0" applyFont="1" applyAlignment="1" applyProtection="1">
      <alignment horizontal="center" vertical="center"/>
      <protection locked="0"/>
    </xf>
    <xf numFmtId="0" fontId="25" fillId="0" borderId="1" xfId="0" applyFont="1" applyBorder="1" applyAlignment="1">
      <alignment horizontal="center" vertical="center"/>
    </xf>
    <xf numFmtId="9" fontId="25" fillId="0" borderId="2" xfId="0" applyNumberFormat="1" applyFont="1" applyBorder="1" applyAlignment="1" applyProtection="1">
      <alignment horizontal="center" vertical="center"/>
      <protection locked="0"/>
    </xf>
    <xf numFmtId="0" fontId="25" fillId="14" borderId="19" xfId="0" applyFont="1" applyFill="1" applyBorder="1" applyAlignment="1" applyProtection="1">
      <alignment horizontal="center" vertical="center"/>
      <protection locked="0"/>
    </xf>
    <xf numFmtId="9" fontId="25" fillId="0" borderId="1" xfId="0" applyNumberFormat="1" applyFont="1" applyBorder="1" applyAlignment="1" applyProtection="1">
      <alignment horizontal="center" vertical="center"/>
      <protection locked="0"/>
    </xf>
    <xf numFmtId="14" fontId="25" fillId="0" borderId="1" xfId="0" applyNumberFormat="1" applyFont="1" applyBorder="1" applyAlignment="1">
      <alignment horizontal="center" vertical="center"/>
    </xf>
    <xf numFmtId="2" fontId="25" fillId="0" borderId="1" xfId="0" applyNumberFormat="1"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28" fillId="0" borderId="0" xfId="0" applyFont="1" applyAlignment="1">
      <alignment horizontal="left" vertical="top" wrapText="1"/>
    </xf>
    <xf numFmtId="0" fontId="36" fillId="0" borderId="1" xfId="0" applyFont="1" applyBorder="1" applyAlignment="1" applyProtection="1">
      <alignment horizontal="justify" vertical="top" wrapText="1"/>
      <protection locked="0"/>
    </xf>
    <xf numFmtId="0" fontId="31" fillId="0" borderId="1" xfId="0" applyFont="1" applyBorder="1" applyAlignment="1">
      <alignment horizontal="left"/>
    </xf>
    <xf numFmtId="0" fontId="30" fillId="0" borderId="1" xfId="0" applyFont="1" applyBorder="1" applyAlignment="1" applyProtection="1">
      <alignment vertical="top" wrapText="1"/>
      <protection locked="0"/>
    </xf>
    <xf numFmtId="0" fontId="30" fillId="0" borderId="0" xfId="0" applyFont="1" applyAlignment="1">
      <alignment horizontal="left" vertical="center"/>
    </xf>
    <xf numFmtId="0" fontId="31" fillId="0" borderId="1" xfId="0" applyFont="1" applyBorder="1" applyAlignment="1" applyProtection="1">
      <alignment horizontal="justify" vertical="center" wrapText="1"/>
      <protection locked="0"/>
    </xf>
    <xf numFmtId="14" fontId="41" fillId="0" borderId="14" xfId="0" applyNumberFormat="1" applyFont="1" applyBorder="1" applyAlignment="1">
      <alignment horizontal="center" vertical="center"/>
    </xf>
    <xf numFmtId="0" fontId="25" fillId="0" borderId="1" xfId="0" applyFont="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0" fontId="39" fillId="0" borderId="1" xfId="4" applyFont="1" applyFill="1" applyBorder="1" applyAlignment="1" applyProtection="1">
      <alignment horizontal="center" vertical="center" wrapText="1"/>
    </xf>
    <xf numFmtId="0" fontId="25" fillId="16" borderId="1" xfId="0" applyFont="1" applyFill="1" applyBorder="1" applyAlignment="1">
      <alignment horizontal="center" vertical="center" wrapText="1"/>
    </xf>
    <xf numFmtId="0" fontId="39" fillId="0" borderId="1" xfId="0" applyFont="1" applyBorder="1" applyAlignment="1">
      <alignment vertical="top" wrapText="1"/>
    </xf>
    <xf numFmtId="0" fontId="39" fillId="18" borderId="1" xfId="0" applyFont="1" applyFill="1" applyBorder="1" applyAlignment="1">
      <alignment horizontal="justify" vertical="top" wrapText="1"/>
    </xf>
    <xf numFmtId="0" fontId="39" fillId="0" borderId="1" xfId="0" applyFont="1" applyBorder="1" applyAlignment="1">
      <alignment horizontal="justify" vertical="top"/>
    </xf>
    <xf numFmtId="0" fontId="39" fillId="0" borderId="1" xfId="2" applyFont="1" applyBorder="1" applyAlignment="1" applyProtection="1">
      <alignment horizontal="center" vertical="center"/>
      <protection locked="0"/>
    </xf>
    <xf numFmtId="0" fontId="39" fillId="0" borderId="1" xfId="0" applyFont="1" applyBorder="1" applyAlignment="1" applyProtection="1">
      <alignment horizontal="center" vertical="center" wrapText="1"/>
      <protection locked="0"/>
    </xf>
    <xf numFmtId="9" fontId="25" fillId="14" borderId="1" xfId="1" applyFont="1" applyFill="1" applyBorder="1" applyAlignment="1" applyProtection="1">
      <alignment horizontal="center" vertical="center"/>
      <protection locked="0"/>
    </xf>
    <xf numFmtId="0" fontId="43" fillId="0" borderId="1" xfId="2" applyFont="1" applyBorder="1" applyAlignment="1" applyProtection="1">
      <alignment horizontal="center" vertical="center"/>
      <protection locked="0"/>
    </xf>
    <xf numFmtId="0" fontId="39" fillId="0" borderId="1" xfId="0" applyFont="1" applyBorder="1" applyAlignment="1">
      <alignment horizontal="justify" vertical="top" wrapText="1"/>
    </xf>
    <xf numFmtId="0" fontId="39"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wrapText="1"/>
      <protection locked="0"/>
    </xf>
    <xf numFmtId="165" fontId="43" fillId="14" borderId="1" xfId="2" applyNumberFormat="1" applyFont="1" applyFill="1" applyBorder="1" applyAlignment="1" applyProtection="1">
      <alignment horizontal="center" vertical="center"/>
      <protection locked="0"/>
    </xf>
    <xf numFmtId="165" fontId="25" fillId="0" borderId="1" xfId="2" applyNumberFormat="1" applyFont="1" applyBorder="1" applyAlignment="1" applyProtection="1">
      <alignment horizontal="center" vertical="center"/>
      <protection locked="0"/>
    </xf>
    <xf numFmtId="0" fontId="25" fillId="16" borderId="2" xfId="0" applyFont="1" applyFill="1" applyBorder="1" applyAlignment="1">
      <alignment horizontal="center" vertical="center" wrapText="1"/>
    </xf>
    <xf numFmtId="0" fontId="39" fillId="0" borderId="2" xfId="0" applyFont="1" applyBorder="1" applyAlignment="1">
      <alignment vertical="top" wrapText="1"/>
    </xf>
    <xf numFmtId="14" fontId="39" fillId="0" borderId="1" xfId="2" applyNumberFormat="1" applyFont="1" applyBorder="1" applyAlignment="1" applyProtection="1">
      <alignment horizontal="center" vertical="center"/>
      <protection locked="0"/>
    </xf>
    <xf numFmtId="0" fontId="39" fillId="0" borderId="2" xfId="0" applyFont="1" applyBorder="1" applyAlignment="1" applyProtection="1">
      <alignment vertical="center" wrapText="1"/>
      <protection locked="0"/>
    </xf>
    <xf numFmtId="0" fontId="39" fillId="0" borderId="1" xfId="0" applyFont="1" applyBorder="1" applyAlignment="1" applyProtection="1">
      <alignment horizontal="left" vertical="top" wrapText="1"/>
      <protection locked="0"/>
    </xf>
    <xf numFmtId="0" fontId="39" fillId="0" borderId="2" xfId="2" applyFont="1" applyBorder="1" applyAlignment="1" applyProtection="1">
      <alignment vertical="center" wrapText="1"/>
      <protection locked="0"/>
    </xf>
    <xf numFmtId="0" fontId="39" fillId="0" borderId="1" xfId="2" applyFont="1" applyBorder="1" applyAlignment="1" applyProtection="1">
      <alignment horizontal="justify" vertical="top" wrapText="1"/>
      <protection locked="0"/>
    </xf>
    <xf numFmtId="14" fontId="25" fillId="0" borderId="5" xfId="0" applyNumberFormat="1" applyFont="1" applyBorder="1" applyAlignment="1">
      <alignment horizontal="center" vertical="center"/>
    </xf>
    <xf numFmtId="14" fontId="25" fillId="0" borderId="1" xfId="2" applyNumberFormat="1" applyFont="1" applyBorder="1" applyAlignment="1" applyProtection="1">
      <alignment horizontal="center" vertical="center"/>
      <protection locked="0"/>
    </xf>
    <xf numFmtId="0" fontId="25" fillId="16" borderId="1" xfId="0" applyFont="1" applyFill="1" applyBorder="1" applyAlignment="1" applyProtection="1">
      <alignment horizontal="center" vertical="center"/>
      <protection locked="0"/>
    </xf>
    <xf numFmtId="0" fontId="39" fillId="0" borderId="1" xfId="0" applyFont="1" applyBorder="1" applyAlignment="1">
      <alignment horizontal="center" vertical="center" wrapText="1"/>
    </xf>
    <xf numFmtId="0" fontId="44" fillId="0" borderId="1" xfId="0" applyFont="1" applyBorder="1" applyAlignment="1">
      <alignment horizontal="left" vertical="top" wrapText="1"/>
    </xf>
    <xf numFmtId="0" fontId="37" fillId="0" borderId="1" xfId="0" applyFont="1" applyBorder="1" applyAlignment="1">
      <alignment horizontal="center" vertical="center" wrapText="1"/>
    </xf>
    <xf numFmtId="165" fontId="39" fillId="0" borderId="1" xfId="2" applyNumberFormat="1" applyFont="1" applyBorder="1" applyAlignment="1" applyProtection="1">
      <alignment horizontal="center" vertical="center"/>
      <protection locked="0"/>
    </xf>
    <xf numFmtId="0" fontId="39" fillId="0" borderId="1" xfId="0" applyFont="1" applyBorder="1" applyAlignment="1">
      <alignment vertical="center" wrapText="1"/>
    </xf>
    <xf numFmtId="0" fontId="39" fillId="0" borderId="1" xfId="0" applyFont="1" applyBorder="1" applyAlignment="1">
      <alignment horizontal="left" vertical="center" wrapText="1"/>
    </xf>
    <xf numFmtId="0" fontId="39" fillId="0" borderId="1" xfId="2" applyFont="1" applyBorder="1" applyAlignment="1">
      <alignment horizontal="justify" vertical="center" wrapText="1"/>
    </xf>
    <xf numFmtId="0" fontId="39" fillId="0" borderId="3" xfId="2" applyFont="1" applyBorder="1" applyAlignment="1">
      <alignment horizontal="left" vertical="center" wrapText="1"/>
    </xf>
    <xf numFmtId="0" fontId="39" fillId="0" borderId="3" xfId="2" applyFont="1" applyBorder="1" applyAlignment="1">
      <alignment horizontal="justify" vertical="center" wrapText="1"/>
    </xf>
    <xf numFmtId="0" fontId="39" fillId="0" borderId="3" xfId="2" applyFont="1" applyBorder="1" applyAlignment="1">
      <alignment horizontal="center" vertical="center" wrapText="1"/>
    </xf>
    <xf numFmtId="0" fontId="37" fillId="0" borderId="3" xfId="2" applyFont="1" applyBorder="1" applyAlignment="1">
      <alignment horizontal="center" vertical="center" wrapText="1"/>
    </xf>
    <xf numFmtId="14" fontId="39" fillId="15" borderId="1" xfId="2" applyNumberFormat="1" applyFont="1" applyFill="1" applyBorder="1" applyAlignment="1" applyProtection="1">
      <alignment horizontal="center" vertical="center"/>
      <protection locked="0"/>
    </xf>
    <xf numFmtId="0" fontId="19" fillId="19" borderId="23" xfId="0" applyFont="1" applyFill="1" applyBorder="1" applyAlignment="1">
      <alignment horizontal="center" vertical="center" wrapText="1" readingOrder="1"/>
    </xf>
    <xf numFmtId="0" fontId="19" fillId="19" borderId="19" xfId="0" applyFont="1" applyFill="1" applyBorder="1" applyAlignment="1">
      <alignment horizontal="center" vertical="center" wrapText="1"/>
    </xf>
    <xf numFmtId="0" fontId="19" fillId="20" borderId="2" xfId="0" applyFont="1" applyFill="1" applyBorder="1" applyAlignment="1">
      <alignment horizontal="center" vertical="center" wrapText="1"/>
    </xf>
    <xf numFmtId="0" fontId="19" fillId="21" borderId="24" xfId="0" applyFont="1" applyFill="1" applyBorder="1" applyAlignment="1">
      <alignment horizontal="center" vertical="center" wrapText="1" readingOrder="1"/>
    </xf>
    <xf numFmtId="0" fontId="32" fillId="22" borderId="23" xfId="0" applyFont="1" applyFill="1" applyBorder="1" applyAlignment="1">
      <alignment horizontal="center" vertical="center" wrapText="1" readingOrder="1"/>
    </xf>
    <xf numFmtId="0" fontId="19" fillId="15" borderId="23" xfId="0" applyFont="1" applyFill="1" applyBorder="1" applyAlignment="1">
      <alignment horizontal="center" vertical="center" wrapText="1" readingOrder="1"/>
    </xf>
    <xf numFmtId="0" fontId="19" fillId="16" borderId="23" xfId="0" applyFont="1" applyFill="1" applyBorder="1" applyAlignment="1">
      <alignment horizontal="center" vertical="center" wrapText="1" readingOrder="1"/>
    </xf>
    <xf numFmtId="0" fontId="49" fillId="23" borderId="1" xfId="0" applyFont="1" applyFill="1" applyBorder="1" applyAlignment="1">
      <alignment horizontal="center" vertical="center" wrapText="1" readingOrder="1"/>
    </xf>
    <xf numFmtId="0" fontId="50" fillId="0" borderId="1" xfId="0" applyFont="1" applyBorder="1" applyAlignment="1">
      <alignment horizontal="center" vertical="center" wrapText="1" readingOrder="1"/>
    </xf>
    <xf numFmtId="0" fontId="50" fillId="23" borderId="1" xfId="0" applyFont="1" applyFill="1" applyBorder="1" applyAlignment="1">
      <alignment horizontal="center" vertical="center" wrapText="1" readingOrder="1"/>
    </xf>
    <xf numFmtId="0" fontId="39" fillId="23" borderId="1" xfId="0" applyFont="1" applyFill="1" applyBorder="1" applyAlignment="1">
      <alignment horizontal="center" vertical="center" wrapText="1" readingOrder="1"/>
    </xf>
    <xf numFmtId="0" fontId="43" fillId="23" borderId="1" xfId="0" applyFont="1" applyFill="1" applyBorder="1" applyAlignment="1">
      <alignment horizontal="center" vertical="center" wrapText="1" readingOrder="1"/>
    </xf>
    <xf numFmtId="0" fontId="25"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52" fillId="24" borderId="25" xfId="0" applyFont="1" applyFill="1" applyBorder="1" applyAlignment="1">
      <alignment horizontal="center" vertical="center"/>
    </xf>
    <xf numFmtId="0" fontId="53" fillId="24" borderId="6" xfId="0" applyFont="1" applyFill="1" applyBorder="1" applyAlignment="1">
      <alignment horizontal="center" vertical="center"/>
    </xf>
    <xf numFmtId="0" fontId="53" fillId="24" borderId="26" xfId="0" applyFont="1" applyFill="1" applyBorder="1" applyAlignment="1">
      <alignment horizontal="center" vertical="center"/>
    </xf>
    <xf numFmtId="0" fontId="53" fillId="24" borderId="25" xfId="0" applyFont="1" applyFill="1" applyBorder="1" applyAlignment="1">
      <alignment horizontal="center" vertical="center"/>
    </xf>
    <xf numFmtId="0" fontId="5" fillId="0" borderId="0" xfId="0" applyFont="1" applyAlignment="1">
      <alignment horizontal="center"/>
    </xf>
    <xf numFmtId="0" fontId="54" fillId="0" borderId="0" xfId="0" applyFont="1" applyAlignment="1">
      <alignment horizontal="center" vertical="center"/>
    </xf>
    <xf numFmtId="10" fontId="54" fillId="0" borderId="1" xfId="1" applyNumberFormat="1" applyFont="1" applyBorder="1" applyAlignment="1">
      <alignment horizontal="center" vertical="center"/>
    </xf>
    <xf numFmtId="0" fontId="25" fillId="14" borderId="1" xfId="0" applyFont="1" applyFill="1" applyBorder="1" applyAlignment="1" applyProtection="1">
      <alignment horizontal="center" vertical="center"/>
      <protection locked="0"/>
    </xf>
    <xf numFmtId="14" fontId="25" fillId="0" borderId="1" xfId="0" applyNumberFormat="1" applyFont="1" applyBorder="1" applyAlignment="1" applyProtection="1">
      <alignment horizontal="center" vertical="center"/>
      <protection locked="0"/>
    </xf>
    <xf numFmtId="0" fontId="25" fillId="0" borderId="1" xfId="0" applyFont="1" applyBorder="1" applyAlignment="1">
      <alignment wrapText="1"/>
    </xf>
    <xf numFmtId="14" fontId="44" fillId="0" borderId="1" xfId="0" applyNumberFormat="1" applyFont="1" applyBorder="1"/>
    <xf numFmtId="14" fontId="44" fillId="0" borderId="3" xfId="0" applyNumberFormat="1" applyFont="1" applyBorder="1"/>
    <xf numFmtId="14" fontId="39" fillId="0" borderId="1" xfId="0" applyNumberFormat="1" applyFont="1" applyBorder="1"/>
    <xf numFmtId="14" fontId="39" fillId="0" borderId="3" xfId="0" applyNumberFormat="1" applyFont="1" applyBorder="1"/>
    <xf numFmtId="14" fontId="25" fillId="0" borderId="1" xfId="0" applyNumberFormat="1" applyFont="1" applyBorder="1"/>
    <xf numFmtId="0" fontId="44" fillId="0" borderId="1" xfId="0" applyFont="1" applyBorder="1" applyAlignment="1">
      <alignment wrapText="1"/>
    </xf>
    <xf numFmtId="0" fontId="24" fillId="0" borderId="2"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37" fillId="7" borderId="0" xfId="0" applyFont="1" applyFill="1" applyAlignment="1" applyProtection="1">
      <alignment horizontal="center" vertical="center"/>
      <protection locked="0"/>
    </xf>
    <xf numFmtId="0" fontId="37" fillId="7" borderId="10" xfId="0" applyFont="1" applyFill="1" applyBorder="1" applyAlignment="1" applyProtection="1">
      <alignment horizontal="center" vertical="center"/>
      <protection locked="0"/>
    </xf>
    <xf numFmtId="0" fontId="24" fillId="4" borderId="1"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5" borderId="1" xfId="0" applyFont="1" applyFill="1" applyBorder="1" applyAlignment="1" applyProtection="1">
      <alignment horizontal="center" vertical="center"/>
      <protection locked="0"/>
    </xf>
    <xf numFmtId="0" fontId="24" fillId="6" borderId="1" xfId="0" applyFont="1" applyFill="1" applyBorder="1" applyAlignment="1" applyProtection="1">
      <alignment horizontal="center" vertical="center"/>
      <protection locked="0"/>
    </xf>
    <xf numFmtId="0" fontId="24" fillId="11" borderId="1" xfId="0" applyFont="1" applyFill="1" applyBorder="1" applyAlignment="1" applyProtection="1">
      <alignment horizontal="center" vertical="center"/>
      <protection locked="0"/>
    </xf>
    <xf numFmtId="0" fontId="24" fillId="3" borderId="19" xfId="0" applyFont="1" applyFill="1" applyBorder="1" applyAlignment="1" applyProtection="1">
      <alignment horizontal="center" vertical="center"/>
      <protection locked="0"/>
    </xf>
    <xf numFmtId="0" fontId="24" fillId="3" borderId="18" xfId="0" applyFont="1" applyFill="1" applyBorder="1" applyAlignment="1" applyProtection="1">
      <alignment horizontal="center" vertical="center"/>
      <protection locked="0"/>
    </xf>
    <xf numFmtId="0" fontId="24" fillId="3" borderId="20" xfId="0" applyFont="1" applyFill="1" applyBorder="1" applyAlignment="1" applyProtection="1">
      <alignment horizontal="center" vertical="center"/>
      <protection locked="0"/>
    </xf>
    <xf numFmtId="0" fontId="24" fillId="3" borderId="21" xfId="0" applyFont="1" applyFill="1" applyBorder="1" applyAlignment="1" applyProtection="1">
      <alignment horizontal="center" vertical="center"/>
      <protection locked="0"/>
    </xf>
    <xf numFmtId="0" fontId="24" fillId="3" borderId="10" xfId="0" applyFont="1" applyFill="1" applyBorder="1" applyAlignment="1" applyProtection="1">
      <alignment horizontal="center" vertical="center"/>
      <protection locked="0"/>
    </xf>
    <xf numFmtId="0" fontId="24" fillId="3" borderId="22" xfId="0" applyFont="1" applyFill="1" applyBorder="1" applyAlignment="1" applyProtection="1">
      <alignment horizontal="center" vertical="center"/>
      <protection locked="0"/>
    </xf>
    <xf numFmtId="0" fontId="30" fillId="0" borderId="18" xfId="0" applyFont="1" applyBorder="1" applyAlignment="1" applyProtection="1">
      <alignment horizontal="left" vertical="center" wrapText="1"/>
      <protection locked="0"/>
    </xf>
    <xf numFmtId="0" fontId="30" fillId="0" borderId="0" xfId="0" applyFont="1" applyAlignment="1">
      <alignment horizontal="left" vertical="center" wrapText="1"/>
    </xf>
    <xf numFmtId="0" fontId="27" fillId="0" borderId="11" xfId="0" applyFont="1" applyBorder="1" applyAlignment="1">
      <alignment horizontal="center" vertical="center"/>
    </xf>
    <xf numFmtId="0" fontId="27" fillId="0" borderId="9" xfId="0" applyFont="1" applyBorder="1" applyAlignment="1">
      <alignment horizontal="center" vertical="center"/>
    </xf>
    <xf numFmtId="0" fontId="28" fillId="0" borderId="0" xfId="0" applyFont="1" applyAlignment="1">
      <alignment horizontal="left" vertical="top" wrapText="1"/>
    </xf>
    <xf numFmtId="0" fontId="29" fillId="0" borderId="0" xfId="0" applyFont="1" applyAlignment="1">
      <alignment horizontal="left" vertical="top" wrapText="1"/>
    </xf>
    <xf numFmtId="0" fontId="35" fillId="0" borderId="0" xfId="0" applyFont="1" applyAlignment="1">
      <alignment horizontal="center"/>
    </xf>
    <xf numFmtId="0" fontId="31" fillId="0" borderId="0" xfId="0" applyFont="1" applyAlignment="1">
      <alignment horizontal="center"/>
    </xf>
    <xf numFmtId="0" fontId="30" fillId="0" borderId="0" xfId="0" applyFont="1" applyAlignment="1">
      <alignment horizontal="justify" wrapText="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48" fillId="21" borderId="2" xfId="0" applyFont="1" applyFill="1" applyBorder="1" applyAlignment="1">
      <alignment horizontal="center" vertical="center" wrapText="1" readingOrder="1"/>
    </xf>
    <xf numFmtId="0" fontId="48" fillId="21" borderId="4" xfId="0" applyFont="1" applyFill="1" applyBorder="1" applyAlignment="1">
      <alignment horizontal="center" vertical="center" wrapText="1" readingOrder="1"/>
    </xf>
    <xf numFmtId="0" fontId="48" fillId="21" borderId="3" xfId="0" applyFont="1" applyFill="1" applyBorder="1" applyAlignment="1">
      <alignment horizontal="center" vertical="center" wrapText="1" readingOrder="1"/>
    </xf>
    <xf numFmtId="0" fontId="51" fillId="24" borderId="1" xfId="0" applyFont="1" applyFill="1" applyBorder="1" applyAlignment="1">
      <alignment horizontal="center" vertical="center"/>
    </xf>
    <xf numFmtId="0" fontId="51" fillId="24" borderId="5" xfId="0" applyFont="1" applyFill="1" applyBorder="1" applyAlignment="1">
      <alignment horizontal="center" vertical="center"/>
    </xf>
  </cellXfs>
  <cellStyles count="17">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5" xr:uid="{00000000-0005-0000-0000-000005000000}"/>
    <cellStyle name="Millares 2 2 2 3" xfId="12" xr:uid="{00000000-0005-0000-0000-000006000000}"/>
    <cellStyle name="Millares 2 2 3" xfId="9" xr:uid="{00000000-0005-0000-0000-000007000000}"/>
    <cellStyle name="Millares 2 2 3 2" xfId="16" xr:uid="{00000000-0005-0000-0000-000008000000}"/>
    <cellStyle name="Millares 2 2 3 3" xfId="13" xr:uid="{00000000-0005-0000-0000-000009000000}"/>
    <cellStyle name="Millares 2 2 4" xfId="14" xr:uid="{00000000-0005-0000-0000-00000A000000}"/>
    <cellStyle name="Millares 2 2 5" xfId="11" xr:uid="{00000000-0005-0000-0000-00000B000000}"/>
    <cellStyle name="Normal" xfId="0" builtinId="0"/>
    <cellStyle name="Normal 2" xfId="2" xr:uid="{00000000-0005-0000-0000-00000D000000}"/>
    <cellStyle name="Normal 3" xfId="5" xr:uid="{00000000-0005-0000-0000-00000E000000}"/>
    <cellStyle name="Normal 4" xfId="3" xr:uid="{00000000-0005-0000-0000-00000F000000}"/>
    <cellStyle name="Porcentaje" xfId="1" builtinId="5"/>
  </cellStyles>
  <dxfs count="160">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FFFF00"/>
        </patternFill>
      </fill>
    </dxf>
    <dxf>
      <font>
        <strike val="0"/>
      </font>
      <fill>
        <patternFill>
          <bgColor rgb="FFFFFF00"/>
        </patternFill>
      </fill>
    </dxf>
    <dxf>
      <fill>
        <patternFill>
          <bgColor rgb="FFFFC000"/>
        </patternFill>
      </fill>
    </dxf>
    <dxf>
      <font>
        <color theme="1"/>
      </font>
      <fill>
        <patternFill>
          <bgColor rgb="FF00B050"/>
        </patternFill>
      </fill>
    </dxf>
    <dxf>
      <font>
        <color theme="1"/>
      </font>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ont>
        <b val="0"/>
        <i val="0"/>
        <strike val="0"/>
        <condense val="0"/>
        <extend val="0"/>
        <outline val="0"/>
        <shadow val="0"/>
        <u val="none"/>
        <vertAlign val="baseline"/>
        <sz val="11"/>
        <color theme="1"/>
        <name val="Arial Narrow"/>
        <scheme val="none"/>
      </font>
    </dxf>
    <dxf>
      <font>
        <b val="0"/>
        <i val="0"/>
        <strike val="0"/>
        <condense val="0"/>
        <extend val="0"/>
        <outline val="0"/>
        <shadow val="0"/>
        <u val="none"/>
        <vertAlign val="baseline"/>
        <sz val="11"/>
        <color theme="1"/>
        <name val="Arial Narrow"/>
        <scheme val="none"/>
      </font>
    </dxf>
  </dxfs>
  <tableStyles count="0" defaultTableStyle="TableStyleMedium2" defaultPivotStyle="PivotStyleLight16"/>
  <colors>
    <mruColors>
      <color rgb="FFFF7C80"/>
      <color rgb="FFEE5612"/>
      <color rgb="FFFF990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1995055</xdr:colOff>
      <xdr:row>46</xdr:row>
      <xdr:rowOff>1085850</xdr:rowOff>
    </xdr:from>
    <xdr:to>
      <xdr:col>3</xdr:col>
      <xdr:colOff>2328430</xdr:colOff>
      <xdr:row>46</xdr:row>
      <xdr:rowOff>1228725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5776480" y="20335875"/>
          <a:ext cx="333375" cy="142875"/>
        </a:xfrm>
        <a:prstGeom prst="rect">
          <a:avLst/>
        </a:prstGeom>
        <a:solidFill>
          <a:srgbClr val="EE5612"/>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2734541</xdr:colOff>
      <xdr:row>46</xdr:row>
      <xdr:rowOff>368012</xdr:rowOff>
    </xdr:from>
    <xdr:to>
      <xdr:col>3</xdr:col>
      <xdr:colOff>3067916</xdr:colOff>
      <xdr:row>46</xdr:row>
      <xdr:rowOff>510887</xdr:rowOff>
    </xdr:to>
    <xdr:sp macro="" textlink="">
      <xdr:nvSpPr>
        <xdr:cNvPr id="3" name="CuadroTexto 2">
          <a:extLst>
            <a:ext uri="{FF2B5EF4-FFF2-40B4-BE49-F238E27FC236}">
              <a16:creationId xmlns:a16="http://schemas.microsoft.com/office/drawing/2014/main" id="{61D947FD-6EAA-4226-A660-9018285F9A8C}"/>
            </a:ext>
            <a:ext uri="{147F2762-F138-4A5C-976F-8EAC2B608ADB}">
              <a16:predDERef xmlns:a16="http://schemas.microsoft.com/office/drawing/2014/main" pred="{4C94FE0F-09AF-91B7-2F94-B17BFEC6653B}"/>
            </a:ext>
          </a:extLst>
        </xdr:cNvPr>
        <xdr:cNvSpPr txBox="1"/>
      </xdr:nvSpPr>
      <xdr:spPr>
        <a:xfrm>
          <a:off x="6515966" y="19618037"/>
          <a:ext cx="333375" cy="142875"/>
        </a:xfrm>
        <a:prstGeom prst="rect">
          <a:avLst/>
        </a:prstGeom>
        <a:solidFill>
          <a:srgbClr val="FF7C8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758536</xdr:colOff>
      <xdr:row>46</xdr:row>
      <xdr:rowOff>1465984</xdr:rowOff>
    </xdr:from>
    <xdr:to>
      <xdr:col>3</xdr:col>
      <xdr:colOff>1091911</xdr:colOff>
      <xdr:row>46</xdr:row>
      <xdr:rowOff>1608859</xdr:rowOff>
    </xdr:to>
    <xdr:sp macro="" textlink="">
      <xdr:nvSpPr>
        <xdr:cNvPr id="4" name="CuadroTexto 3">
          <a:extLst>
            <a:ext uri="{FF2B5EF4-FFF2-40B4-BE49-F238E27FC236}">
              <a16:creationId xmlns:a16="http://schemas.microsoft.com/office/drawing/2014/main" id="{D8EDB12A-8E63-47B7-9BC6-C5548CBE8183}"/>
            </a:ext>
            <a:ext uri="{147F2762-F138-4A5C-976F-8EAC2B608ADB}">
              <a16:predDERef xmlns:a16="http://schemas.microsoft.com/office/drawing/2014/main" pred="{61D947FD-6EAA-4226-A660-9018285F9A8C}"/>
            </a:ext>
          </a:extLst>
        </xdr:cNvPr>
        <xdr:cNvSpPr txBox="1"/>
      </xdr:nvSpPr>
      <xdr:spPr>
        <a:xfrm>
          <a:off x="4539961" y="20716009"/>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2658340</xdr:colOff>
      <xdr:row>46</xdr:row>
      <xdr:rowOff>1837459</xdr:rowOff>
    </xdr:from>
    <xdr:to>
      <xdr:col>3</xdr:col>
      <xdr:colOff>2991715</xdr:colOff>
      <xdr:row>46</xdr:row>
      <xdr:rowOff>1980334</xdr:rowOff>
    </xdr:to>
    <xdr:sp macro="" textlink="">
      <xdr:nvSpPr>
        <xdr:cNvPr id="5" name="CuadroTexto 4">
          <a:extLst>
            <a:ext uri="{FF2B5EF4-FFF2-40B4-BE49-F238E27FC236}">
              <a16:creationId xmlns:a16="http://schemas.microsoft.com/office/drawing/2014/main" id="{AB880151-360F-4A3A-89F8-4A330590E873}"/>
            </a:ext>
            <a:ext uri="{147F2762-F138-4A5C-976F-8EAC2B608ADB}">
              <a16:predDERef xmlns:a16="http://schemas.microsoft.com/office/drawing/2014/main" pred="{D8EDB12A-8E63-47B7-9BC6-C5548CBE8183}"/>
            </a:ext>
          </a:extLst>
        </xdr:cNvPr>
        <xdr:cNvSpPr txBox="1"/>
      </xdr:nvSpPr>
      <xdr:spPr>
        <a:xfrm>
          <a:off x="6439765" y="21087484"/>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twoCellAnchor>
    <xdr:from>
      <xdr:col>3</xdr:col>
      <xdr:colOff>2217593</xdr:colOff>
      <xdr:row>46</xdr:row>
      <xdr:rowOff>729094</xdr:rowOff>
    </xdr:from>
    <xdr:to>
      <xdr:col>3</xdr:col>
      <xdr:colOff>2550968</xdr:colOff>
      <xdr:row>46</xdr:row>
      <xdr:rowOff>871969</xdr:rowOff>
    </xdr:to>
    <xdr:sp macro="" textlink="">
      <xdr:nvSpPr>
        <xdr:cNvPr id="6" name="CuadroTexto 5">
          <a:extLst>
            <a:ext uri="{FF2B5EF4-FFF2-40B4-BE49-F238E27FC236}">
              <a16:creationId xmlns:a16="http://schemas.microsoft.com/office/drawing/2014/main" id="{8932FE29-D44F-4648-9A0D-38EBB173AAF7}"/>
            </a:ext>
            <a:ext uri="{147F2762-F138-4A5C-976F-8EAC2B608ADB}">
              <a16:predDERef xmlns:a16="http://schemas.microsoft.com/office/drawing/2014/main" pred="{86B9AAA7-0B66-4C85-4178-6F7A4123027E}"/>
            </a:ext>
          </a:extLst>
        </xdr:cNvPr>
        <xdr:cNvSpPr txBox="1"/>
      </xdr:nvSpPr>
      <xdr:spPr>
        <a:xfrm>
          <a:off x="5999018" y="19979119"/>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807028</xdr:colOff>
      <xdr:row>46</xdr:row>
      <xdr:rowOff>2204604</xdr:rowOff>
    </xdr:from>
    <xdr:to>
      <xdr:col>3</xdr:col>
      <xdr:colOff>1140403</xdr:colOff>
      <xdr:row>46</xdr:row>
      <xdr:rowOff>2347479</xdr:rowOff>
    </xdr:to>
    <xdr:sp macro="" textlink="">
      <xdr:nvSpPr>
        <xdr:cNvPr id="7" name="CuadroTexto 6">
          <a:extLst>
            <a:ext uri="{FF2B5EF4-FFF2-40B4-BE49-F238E27FC236}">
              <a16:creationId xmlns:a16="http://schemas.microsoft.com/office/drawing/2014/main" id="{7A96FE2D-D892-425B-8EA4-7EA7577A5DC8}"/>
            </a:ext>
            <a:ext uri="{147F2762-F138-4A5C-976F-8EAC2B608ADB}">
              <a16:predDERef xmlns:a16="http://schemas.microsoft.com/office/drawing/2014/main" pred="{8932FE29-D44F-4648-9A0D-38EBB173AAF7}"/>
            </a:ext>
          </a:extLst>
        </xdr:cNvPr>
        <xdr:cNvSpPr txBox="1"/>
      </xdr:nvSpPr>
      <xdr:spPr>
        <a:xfrm>
          <a:off x="4588453" y="21454629"/>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persons/person.xml><?xml version="1.0" encoding="utf-8"?>
<personList xmlns="http://schemas.microsoft.com/office/spreadsheetml/2018/threadedcomments" xmlns:x="http://schemas.openxmlformats.org/spreadsheetml/2006/main">
  <person displayName="Manuela Hernández Jaramillo" id="{458A3E46-185F-4581-AF52-99E851029C30}" userId="54f0ec2798f8af97" providerId="Windows Live"/>
  <person displayName="Camilo Emanuel Salgado Gil" id="{35A5CADB-9E32-4B2E-A0A5-4329EE3D488C}" userId="S::camilo.salgado@loteriadebogota.com::b63ed29b-ca6e-4f74-bf90-c7de85a7078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rigen_Interno" displayName="Origen_Interno" ref="I1:I11" totalsRowShown="0" headerRowDxfId="159">
  <autoFilter ref="I1:I11" xr:uid="{00000000-0009-0000-0100-000001000000}"/>
  <tableColumns count="1">
    <tableColumn id="1" xr3:uid="{00000000-0010-0000-0000-000001000000}" name="Origen_Intern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rigen_Externo" displayName="Origen_Externo" ref="J1:J7" totalsRowShown="0" headerRowDxfId="158">
  <autoFilter ref="J1:J7" xr:uid="{00000000-0009-0000-0100-000002000000}"/>
  <tableColumns count="1">
    <tableColumn id="1" xr3:uid="{00000000-0010-0000-0100-000001000000}" name="Origen_Extern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14" dT="2026-07-02T22:13:48.01" personId="{35A5CADB-9E32-4B2E-A0A5-4329EE3D488C}" id="{9E72386C-1E8E-433C-B259-376B43049FE0}">
    <text>Se aprueba prórroga mediante memorando No. 3-2026-848 del 02/07/2026</text>
  </threadedComment>
  <threadedComment ref="I15" dT="2025-09-26T00:41:09.70" personId="{458A3E46-185F-4581-AF52-99E851029C30}" id="{3E771CBD-5631-41F9-9EA4-D9B2274FCB5C}">
    <text>Se aprobó reformulación mediante memorando n°3-2025-1517 del 18/09/2025.</text>
  </threadedComment>
  <threadedComment ref="K15" dT="2025-09-26T00:41:16.40" personId="{458A3E46-185F-4581-AF52-99E851029C30}" id="{68B48B87-4F0C-4F0D-905F-2931DBE73748}">
    <text>Se aprobó segunda reformulación mediante memorando n°3-2026-463 del 23/03/2026.
Se aprobó reformulación mediante memorando n°3-2025-1517 del 18/09/2025.</text>
  </threadedComment>
  <threadedComment ref="L15" dT="2025-09-26T00:41:23.90" personId="{458A3E46-185F-4581-AF52-99E851029C30}" id="{D6FD438E-B060-4FB9-B1E1-9AFE7398A0D9}">
    <text>Se aprobó reformulación mediante memorando n°3-2025-1517 del 18/09/2025.</text>
  </threadedComment>
  <threadedComment ref="I16" dT="2025-09-26T00:43:46.92" personId="{458A3E46-185F-4581-AF52-99E851029C30}" id="{9A9FF768-D830-47AC-99BC-E98744BF7B17}">
    <text>Se aprobó reformulación mediante memorando n°3-2025-1517 del 18/09/2025.</text>
  </threadedComment>
  <threadedComment ref="K16" dT="2025-09-26T00:41:16.40" personId="{458A3E46-185F-4581-AF52-99E851029C30}" id="{BF18AAA9-40C9-4291-BECA-60FAFE560596}">
    <text>Se aprobó segunda reformulación mediante memorando n°3-2026-463 del 23/03/2026.
Se aprobó reformulación mediante memorando n°3-2025-1517 del 18/09/2025.</text>
  </threadedComment>
  <threadedComment ref="L16" dT="2025-09-26T00:41:23.90" personId="{458A3E46-185F-4581-AF52-99E851029C30}" id="{6344FF91-6A44-4F24-B461-58EFD80D784B}">
    <text>Se aprobó reformulación mediante memorando n°3-2025-1517 del 18/09/2025.</text>
  </threadedComment>
  <threadedComment ref="R16" dT="2026-07-02T22:13:52.23" personId="{35A5CADB-9E32-4B2E-A0A5-4329EE3D488C}" id="{CF1ED3E2-B168-4AA8-9F0E-AD625A845FB7}">
    <text>Se aprueba prórroga mediante memorando No. 3-2026-848 del 02/07/2026</text>
  </threadedComment>
  <threadedComment ref="I17" dT="2025-09-26T00:43:50.13" personId="{458A3E46-185F-4581-AF52-99E851029C30}" id="{3694D477-DD07-44DB-9610-42CA77EB37DC}">
    <text>Se aprobó reformulación mediante memorando n°3-2025-1517 del 18/09/2025.</text>
  </threadedComment>
  <threadedComment ref="K17" dT="2025-09-26T00:41:16.40" personId="{458A3E46-185F-4581-AF52-99E851029C30}" id="{0373A189-6ABF-4C44-A8F5-D50B331C94AD}">
    <text>Se aprobó segunda reformulación mediante memorando n°3-2026-463 del 23/03/2026.
Se aprobó reformulación mediante memorando n°3-2025-1517 del 18/09/2025.</text>
  </threadedComment>
  <threadedComment ref="L17" dT="2025-09-26T00:41:23.90" personId="{458A3E46-185F-4581-AF52-99E851029C30}" id="{7E6FA69E-30E7-4234-9403-9506A984148A}">
    <text>Se aprobó reformulación mediante memorando n°3-2025-1517 del 18/09/2025.</text>
  </threadedComment>
  <threadedComment ref="I18" dT="2025-09-26T00:43:53.60" personId="{458A3E46-185F-4581-AF52-99E851029C30}" id="{2F5FDEB5-5A2A-472B-BAF5-F886A9E454E1}">
    <text>Se aprobó reformulación mediante memorando n°3-2025-1517 del 18/09/2025.</text>
  </threadedComment>
  <threadedComment ref="K18" dT="2025-09-26T00:41:16.40" personId="{458A3E46-185F-4581-AF52-99E851029C30}" id="{F538ED46-AE4B-4586-B202-817AB14520B7}">
    <text>Se aprobó segunda reformulación mediante memorando n°3-2026-463 del 23/03/2026.
Se aprobó reformulación mediante memorando n°3-2025-1517 del 18/09/2025.</text>
  </threadedComment>
  <threadedComment ref="L18" dT="2025-09-26T00:41:23.90" personId="{458A3E46-185F-4581-AF52-99E851029C30}" id="{2B604410-C2CC-4329-8DDC-97F3B9DA0B95}">
    <text>Se aprobó reformulación mediante memorando n°3-2025-1517 del 18/09/2025.</text>
  </threadedComment>
  <threadedComment ref="R18" dT="2026-07-02T22:13:55.93" personId="{35A5CADB-9E32-4B2E-A0A5-4329EE3D488C}" id="{CBB4B2BF-1BC2-4F43-993C-B5244CA7A12E}">
    <text>Se aprueba prórroga mediante memorando No. 3-2026-848 del 02/07/2026</text>
  </threadedComment>
  <threadedComment ref="R21" dT="2026-07-02T22:14:02.59" personId="{35A5CADB-9E32-4B2E-A0A5-4329EE3D488C}" id="{232A66E6-3CBA-4592-9254-E39348DC59DD}">
    <text>Se aprueba prórroga mediante memorando No. 3-2026-848 del 02/07/2026</text>
  </threadedComment>
  <threadedComment ref="I24" dT="2026-03-30T19:40:37.36" personId="{458A3E46-185F-4581-AF52-99E851029C30}" id="{B868C8F5-1351-460A-B26A-9086417FCAAE}">
    <text>Se aprobó reformulación mediante memorando n°3-2026-463 del 23/03/2026.</text>
  </threadedComment>
  <threadedComment ref="K24" dT="2025-09-26T00:41:16.40" personId="{458A3E46-185F-4581-AF52-99E851029C30}" id="{8CC0B343-4142-450D-AA3A-8B25AA531496}">
    <text>Se aprobó reformulación mediante memorando n°3-2026-463 del 23/03/2026.</text>
  </threadedComment>
  <threadedComment ref="R24" dT="2026-07-02T22:14:08.00" personId="{35A5CADB-9E32-4B2E-A0A5-4329EE3D488C}" id="{C438AFF3-C4BD-4D35-B6CE-1A5C438A5E64}">
    <text>Se aprueba prórroga mediante memorando No. 3-2026-848 del 02/07/2026</text>
  </threadedComment>
  <threadedComment ref="R28" dT="2026-07-02T22:14:12.25" personId="{35A5CADB-9E32-4B2E-A0A5-4329EE3D488C}" id="{C2C5901B-559D-4186-9056-32B6D54C26AF}">
    <text>Se aprueba prórroga mediante memorando No. 3-2026-848 del 02/07/2026</text>
  </threadedComment>
  <threadedComment ref="R30" dT="2026-07-02T22:14:16.11" personId="{35A5CADB-9E32-4B2E-A0A5-4329EE3D488C}" id="{0F311C41-EB75-4ECD-A6B8-526B8E682AF0}">
    <text>Se aprueba prórroga mediante memorando No. 3-2026-848 del 02/07/2026</text>
  </threadedComment>
  <threadedComment ref="R31" dT="2026-07-02T22:14:19.75" personId="{35A5CADB-9E32-4B2E-A0A5-4329EE3D488C}" id="{F86E37B2-100A-48FF-BB0A-EAA43C95BA32}">
    <text>Se aprueba prórroga mediante memorando No. 3-2026-848 del 02/07/2026</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6"/>
  <sheetViews>
    <sheetView showGridLines="0" topLeftCell="A43" zoomScale="110" zoomScaleNormal="110" workbookViewId="0">
      <selection activeCell="D47" sqref="D47"/>
    </sheetView>
  </sheetViews>
  <sheetFormatPr baseColWidth="10" defaultColWidth="11.42578125" defaultRowHeight="15.75" x14ac:dyDescent="0.25"/>
  <cols>
    <col min="1" max="2" width="11.42578125" style="141"/>
    <col min="3" max="3" width="33.85546875" style="141" customWidth="1"/>
    <col min="4" max="4" width="60.42578125" style="141" customWidth="1"/>
    <col min="5" max="5" width="17" style="141" customWidth="1"/>
    <col min="6" max="16384" width="11.42578125" style="141"/>
  </cols>
  <sheetData>
    <row r="1" spans="2:12" ht="16.5" thickBot="1" x14ac:dyDescent="0.3"/>
    <row r="2" spans="2:12" ht="24.6" customHeight="1" x14ac:dyDescent="0.25">
      <c r="B2" s="167"/>
      <c r="C2" s="286" t="s">
        <v>0</v>
      </c>
      <c r="D2" s="286"/>
      <c r="E2" s="169" t="s">
        <v>1</v>
      </c>
    </row>
    <row r="3" spans="2:12" ht="24.6" customHeight="1" thickBot="1" x14ac:dyDescent="0.3">
      <c r="B3" s="168"/>
      <c r="C3" s="287"/>
      <c r="D3" s="287"/>
      <c r="E3" s="195" t="s">
        <v>2</v>
      </c>
    </row>
    <row r="4" spans="2:12" x14ac:dyDescent="0.25">
      <c r="B4" s="156"/>
      <c r="C4" s="157"/>
      <c r="D4" s="157"/>
      <c r="E4" s="158"/>
    </row>
    <row r="5" spans="2:12" ht="16.5" x14ac:dyDescent="0.3">
      <c r="B5" s="160" t="s">
        <v>3</v>
      </c>
      <c r="E5" s="152"/>
    </row>
    <row r="6" spans="2:12" ht="16.5" x14ac:dyDescent="0.3">
      <c r="B6" s="159" t="s">
        <v>4</v>
      </c>
      <c r="E6" s="152"/>
    </row>
    <row r="7" spans="2:12" ht="16.5" x14ac:dyDescent="0.3">
      <c r="B7" s="159" t="s">
        <v>5</v>
      </c>
      <c r="E7" s="152"/>
    </row>
    <row r="8" spans="2:12" x14ac:dyDescent="0.25">
      <c r="B8" s="151"/>
      <c r="E8" s="152"/>
    </row>
    <row r="9" spans="2:12" x14ac:dyDescent="0.25">
      <c r="B9" s="151"/>
      <c r="E9" s="152"/>
    </row>
    <row r="10" spans="2:12" ht="16.5" x14ac:dyDescent="0.3">
      <c r="B10" s="159"/>
      <c r="C10" s="291" t="s">
        <v>6</v>
      </c>
      <c r="D10" s="291"/>
      <c r="E10" s="152"/>
    </row>
    <row r="11" spans="2:12" ht="16.5" x14ac:dyDescent="0.3">
      <c r="B11" s="159"/>
      <c r="C11" s="161"/>
      <c r="D11" s="161"/>
      <c r="E11" s="152"/>
      <c r="F11" s="288"/>
      <c r="G11" s="288"/>
      <c r="H11" s="288"/>
      <c r="I11" s="288"/>
      <c r="J11" s="288"/>
      <c r="K11" s="288"/>
      <c r="L11" s="288"/>
    </row>
    <row r="12" spans="2:12" ht="16.5" x14ac:dyDescent="0.3">
      <c r="B12" s="159"/>
      <c r="C12" s="162" t="s">
        <v>7</v>
      </c>
      <c r="D12" s="162" t="s">
        <v>8</v>
      </c>
      <c r="E12" s="152"/>
      <c r="F12" s="288"/>
      <c r="G12" s="288"/>
      <c r="H12" s="288"/>
      <c r="I12" s="288"/>
      <c r="J12" s="288"/>
      <c r="K12" s="288"/>
      <c r="L12" s="288"/>
    </row>
    <row r="13" spans="2:12" ht="16.5" x14ac:dyDescent="0.3">
      <c r="B13" s="159"/>
      <c r="C13" s="191" t="s">
        <v>9</v>
      </c>
      <c r="D13" s="176" t="s">
        <v>10</v>
      </c>
      <c r="E13" s="152"/>
      <c r="F13" s="189"/>
      <c r="G13" s="189"/>
      <c r="H13" s="189"/>
      <c r="I13" s="189"/>
      <c r="J13" s="189"/>
      <c r="K13" s="189"/>
      <c r="L13" s="189"/>
    </row>
    <row r="14" spans="2:12" ht="115.5" x14ac:dyDescent="0.3">
      <c r="B14" s="159"/>
      <c r="C14" s="163" t="s">
        <v>11</v>
      </c>
      <c r="D14" s="176" t="s">
        <v>12</v>
      </c>
      <c r="E14" s="152"/>
      <c r="F14" s="288"/>
      <c r="G14" s="288"/>
      <c r="H14" s="288"/>
      <c r="I14" s="288"/>
      <c r="J14" s="288"/>
      <c r="K14" s="288"/>
      <c r="L14" s="288"/>
    </row>
    <row r="15" spans="2:12" ht="16.5" x14ac:dyDescent="0.3">
      <c r="B15" s="159"/>
      <c r="C15" s="163" t="s">
        <v>13</v>
      </c>
      <c r="D15" s="176" t="s">
        <v>14</v>
      </c>
      <c r="E15" s="152"/>
      <c r="F15" s="288"/>
      <c r="G15" s="288"/>
      <c r="H15" s="288"/>
      <c r="I15" s="288"/>
      <c r="J15" s="288"/>
      <c r="K15" s="288"/>
      <c r="L15" s="288"/>
    </row>
    <row r="16" spans="2:12" ht="16.5" x14ac:dyDescent="0.3">
      <c r="B16" s="159"/>
      <c r="C16" s="163" t="s">
        <v>15</v>
      </c>
      <c r="D16" s="176" t="s">
        <v>16</v>
      </c>
      <c r="E16" s="152"/>
      <c r="F16" s="289"/>
      <c r="G16" s="289"/>
      <c r="H16" s="289"/>
      <c r="I16" s="289"/>
      <c r="J16" s="289"/>
      <c r="K16" s="289"/>
      <c r="L16" s="289"/>
    </row>
    <row r="17" spans="2:12" ht="15.75" customHeight="1" x14ac:dyDescent="0.3">
      <c r="B17" s="159"/>
      <c r="C17" s="163" t="s">
        <v>17</v>
      </c>
      <c r="D17" s="176" t="s">
        <v>18</v>
      </c>
      <c r="E17" s="152"/>
      <c r="F17" s="289"/>
      <c r="G17" s="289"/>
      <c r="H17" s="289"/>
      <c r="I17" s="289"/>
      <c r="J17" s="289"/>
      <c r="K17" s="289"/>
      <c r="L17" s="289"/>
    </row>
    <row r="18" spans="2:12" ht="49.5" x14ac:dyDescent="0.3">
      <c r="B18" s="159"/>
      <c r="C18" s="163" t="s">
        <v>19</v>
      </c>
      <c r="D18" s="176" t="s">
        <v>20</v>
      </c>
      <c r="E18" s="152"/>
      <c r="F18" s="288"/>
      <c r="G18" s="288"/>
      <c r="H18" s="288"/>
      <c r="I18" s="288"/>
      <c r="J18" s="288"/>
      <c r="K18" s="288"/>
      <c r="L18" s="288"/>
    </row>
    <row r="19" spans="2:12" ht="16.5" x14ac:dyDescent="0.3">
      <c r="B19" s="159"/>
      <c r="C19" s="161"/>
      <c r="D19" s="161"/>
      <c r="E19" s="152"/>
      <c r="F19" s="288"/>
      <c r="G19" s="288"/>
      <c r="H19" s="288"/>
      <c r="I19" s="288"/>
      <c r="J19" s="288"/>
      <c r="K19" s="288"/>
      <c r="L19" s="288"/>
    </row>
    <row r="20" spans="2:12" ht="16.5" x14ac:dyDescent="0.3">
      <c r="B20" s="159"/>
      <c r="C20" s="291" t="s">
        <v>21</v>
      </c>
      <c r="D20" s="291"/>
      <c r="E20" s="152"/>
      <c r="F20" s="288"/>
      <c r="G20" s="288"/>
      <c r="H20" s="288"/>
      <c r="I20" s="288"/>
      <c r="J20" s="288"/>
      <c r="K20" s="288"/>
      <c r="L20" s="288"/>
    </row>
    <row r="21" spans="2:12" ht="16.5" x14ac:dyDescent="0.3">
      <c r="B21" s="159"/>
      <c r="C21" s="161"/>
      <c r="D21" s="161"/>
      <c r="E21" s="152"/>
      <c r="F21" s="288"/>
      <c r="G21" s="288"/>
      <c r="H21" s="288"/>
      <c r="I21" s="288"/>
      <c r="J21" s="288"/>
      <c r="K21" s="288"/>
      <c r="L21" s="288"/>
    </row>
    <row r="22" spans="2:12" ht="16.5" x14ac:dyDescent="0.3">
      <c r="B22" s="159"/>
      <c r="C22" s="162" t="s">
        <v>7</v>
      </c>
      <c r="D22" s="162" t="s">
        <v>8</v>
      </c>
      <c r="E22" s="152"/>
      <c r="F22" s="288"/>
      <c r="G22" s="288"/>
      <c r="H22" s="288"/>
      <c r="I22" s="288"/>
      <c r="J22" s="288"/>
      <c r="K22" s="288"/>
      <c r="L22" s="288"/>
    </row>
    <row r="23" spans="2:12" ht="66" x14ac:dyDescent="0.3">
      <c r="B23" s="159"/>
      <c r="C23" s="163" t="s">
        <v>22</v>
      </c>
      <c r="D23" s="176" t="s">
        <v>23</v>
      </c>
      <c r="E23" s="152"/>
      <c r="F23" s="288"/>
      <c r="G23" s="288"/>
      <c r="H23" s="288"/>
      <c r="I23" s="288"/>
      <c r="J23" s="288"/>
      <c r="K23" s="288"/>
      <c r="L23" s="288"/>
    </row>
    <row r="24" spans="2:12" ht="33" x14ac:dyDescent="0.3">
      <c r="B24" s="159"/>
      <c r="C24" s="163" t="s">
        <v>24</v>
      </c>
      <c r="D24" s="176" t="s">
        <v>25</v>
      </c>
      <c r="E24" s="152"/>
      <c r="F24" s="288"/>
      <c r="G24" s="288"/>
      <c r="H24" s="288"/>
      <c r="I24" s="288"/>
      <c r="J24" s="288"/>
      <c r="K24" s="288"/>
      <c r="L24" s="288"/>
    </row>
    <row r="25" spans="2:12" ht="16.5" x14ac:dyDescent="0.3">
      <c r="B25" s="159"/>
      <c r="C25" s="163" t="s">
        <v>26</v>
      </c>
      <c r="D25" s="176" t="s">
        <v>18</v>
      </c>
      <c r="E25" s="152"/>
      <c r="F25" s="189"/>
      <c r="G25" s="189"/>
      <c r="H25" s="189"/>
      <c r="I25" s="189"/>
      <c r="J25" s="189"/>
      <c r="K25" s="189"/>
      <c r="L25" s="189"/>
    </row>
    <row r="26" spans="2:12" ht="36" customHeight="1" x14ac:dyDescent="0.3">
      <c r="B26" s="159"/>
      <c r="C26" s="163" t="s">
        <v>26</v>
      </c>
      <c r="D26" s="176" t="s">
        <v>27</v>
      </c>
      <c r="E26" s="152"/>
      <c r="F26" s="189"/>
      <c r="G26" s="189"/>
      <c r="H26" s="189"/>
      <c r="I26" s="189"/>
      <c r="J26" s="189"/>
      <c r="K26" s="189"/>
      <c r="L26" s="189"/>
    </row>
    <row r="27" spans="2:12" ht="49.5" x14ac:dyDescent="0.3">
      <c r="B27" s="159"/>
      <c r="C27" s="163" t="s">
        <v>28</v>
      </c>
      <c r="D27" s="176" t="s">
        <v>29</v>
      </c>
      <c r="E27" s="152"/>
      <c r="F27" s="289"/>
      <c r="G27" s="289"/>
      <c r="H27" s="289"/>
      <c r="I27" s="289"/>
      <c r="J27" s="289"/>
      <c r="K27" s="289"/>
      <c r="L27" s="289"/>
    </row>
    <row r="28" spans="2:12" ht="66" x14ac:dyDescent="0.3">
      <c r="B28" s="159"/>
      <c r="C28" s="163" t="s">
        <v>30</v>
      </c>
      <c r="D28" s="176" t="s">
        <v>31</v>
      </c>
      <c r="E28" s="152"/>
      <c r="F28" s="289"/>
      <c r="G28" s="289"/>
      <c r="H28" s="289"/>
      <c r="I28" s="289"/>
      <c r="J28" s="289"/>
      <c r="K28" s="289"/>
      <c r="L28" s="289"/>
    </row>
    <row r="29" spans="2:12" ht="66" x14ac:dyDescent="0.3">
      <c r="B29" s="159"/>
      <c r="C29" s="163" t="s">
        <v>32</v>
      </c>
      <c r="D29" s="176" t="s">
        <v>33</v>
      </c>
      <c r="E29" s="152"/>
      <c r="F29" s="289"/>
      <c r="G29" s="289"/>
      <c r="H29" s="289"/>
      <c r="I29" s="289"/>
      <c r="J29" s="289"/>
      <c r="K29" s="289"/>
      <c r="L29" s="289"/>
    </row>
    <row r="30" spans="2:12" ht="33" x14ac:dyDescent="0.3">
      <c r="B30" s="159"/>
      <c r="C30" s="163" t="s">
        <v>34</v>
      </c>
      <c r="D30" s="176" t="s">
        <v>35</v>
      </c>
      <c r="E30" s="152"/>
      <c r="F30" s="289"/>
      <c r="G30" s="289"/>
      <c r="H30" s="289"/>
      <c r="I30" s="289"/>
      <c r="J30" s="289"/>
      <c r="K30" s="289"/>
      <c r="L30" s="289"/>
    </row>
    <row r="31" spans="2:12" ht="33" x14ac:dyDescent="0.3">
      <c r="B31" s="159"/>
      <c r="C31" s="163" t="s">
        <v>36</v>
      </c>
      <c r="D31" s="176" t="s">
        <v>37</v>
      </c>
      <c r="E31" s="152"/>
      <c r="F31" s="289"/>
      <c r="G31" s="289"/>
      <c r="H31" s="289"/>
      <c r="I31" s="289"/>
      <c r="J31" s="289"/>
      <c r="K31" s="289"/>
      <c r="L31" s="289"/>
    </row>
    <row r="32" spans="2:12" ht="42.75" customHeight="1" x14ac:dyDescent="0.3">
      <c r="B32" s="159"/>
      <c r="C32" s="163" t="s">
        <v>38</v>
      </c>
      <c r="D32" s="176" t="s">
        <v>39</v>
      </c>
      <c r="E32" s="152"/>
      <c r="F32" s="142"/>
      <c r="G32" s="142"/>
      <c r="H32" s="142"/>
      <c r="I32" s="142"/>
      <c r="J32" s="142"/>
      <c r="K32" s="142"/>
      <c r="L32" s="142"/>
    </row>
    <row r="33" spans="2:5" ht="48" customHeight="1" x14ac:dyDescent="0.3">
      <c r="B33" s="159"/>
      <c r="C33" s="163" t="s">
        <v>40</v>
      </c>
      <c r="D33" s="176" t="s">
        <v>41</v>
      </c>
      <c r="E33" s="152"/>
    </row>
    <row r="34" spans="2:5" ht="48" customHeight="1" x14ac:dyDescent="0.3">
      <c r="B34" s="159"/>
      <c r="C34" s="163" t="s">
        <v>42</v>
      </c>
      <c r="D34" s="176" t="s">
        <v>41</v>
      </c>
      <c r="E34" s="152"/>
    </row>
    <row r="35" spans="2:5" ht="16.5" x14ac:dyDescent="0.3">
      <c r="B35" s="159"/>
      <c r="C35" s="164"/>
      <c r="D35" s="165"/>
      <c r="E35" s="152"/>
    </row>
    <row r="36" spans="2:5" ht="16.5" x14ac:dyDescent="0.3">
      <c r="B36" s="159"/>
      <c r="C36" s="291" t="s">
        <v>43</v>
      </c>
      <c r="D36" s="291"/>
      <c r="E36" s="152"/>
    </row>
    <row r="37" spans="2:5" ht="26.25" customHeight="1" x14ac:dyDescent="0.3">
      <c r="B37" s="159"/>
      <c r="C37" s="292" t="s">
        <v>44</v>
      </c>
      <c r="D37" s="292"/>
      <c r="E37" s="152"/>
    </row>
    <row r="38" spans="2:5" ht="32.25" customHeight="1" x14ac:dyDescent="0.3">
      <c r="B38" s="159"/>
      <c r="C38" s="292"/>
      <c r="D38" s="292"/>
      <c r="E38" s="152"/>
    </row>
    <row r="39" spans="2:5" ht="16.5" x14ac:dyDescent="0.3">
      <c r="B39" s="159"/>
      <c r="C39" s="164"/>
      <c r="D39" s="165"/>
      <c r="E39" s="152"/>
    </row>
    <row r="40" spans="2:5" ht="16.5" x14ac:dyDescent="0.3">
      <c r="B40" s="159"/>
      <c r="C40" s="162" t="s">
        <v>7</v>
      </c>
      <c r="D40" s="162" t="s">
        <v>8</v>
      </c>
      <c r="E40" s="152"/>
    </row>
    <row r="41" spans="2:5" ht="66" x14ac:dyDescent="0.3">
      <c r="B41" s="159"/>
      <c r="C41" s="163" t="s">
        <v>45</v>
      </c>
      <c r="D41" s="176" t="s">
        <v>46</v>
      </c>
      <c r="E41" s="152"/>
    </row>
    <row r="42" spans="2:5" ht="66" x14ac:dyDescent="0.3">
      <c r="B42" s="159"/>
      <c r="C42" s="163" t="s">
        <v>47</v>
      </c>
      <c r="D42" s="176" t="s">
        <v>48</v>
      </c>
      <c r="E42" s="152"/>
    </row>
    <row r="43" spans="2:5" ht="49.5" x14ac:dyDescent="0.3">
      <c r="B43" s="159"/>
      <c r="C43" s="163" t="s">
        <v>49</v>
      </c>
      <c r="D43" s="176" t="s">
        <v>50</v>
      </c>
      <c r="E43" s="152"/>
    </row>
    <row r="44" spans="2:5" ht="82.5" customHeight="1" x14ac:dyDescent="0.3">
      <c r="B44" s="159"/>
      <c r="C44" s="163" t="s">
        <v>51</v>
      </c>
      <c r="D44" s="176" t="s">
        <v>52</v>
      </c>
      <c r="E44" s="152"/>
    </row>
    <row r="45" spans="2:5" ht="49.5" x14ac:dyDescent="0.3">
      <c r="B45" s="159"/>
      <c r="C45" s="163" t="s">
        <v>53</v>
      </c>
      <c r="D45" s="176" t="s">
        <v>54</v>
      </c>
      <c r="E45" s="152"/>
    </row>
    <row r="46" spans="2:5" ht="33" x14ac:dyDescent="0.3">
      <c r="B46" s="159"/>
      <c r="C46" s="163" t="s">
        <v>55</v>
      </c>
      <c r="D46" s="176" t="s">
        <v>56</v>
      </c>
      <c r="E46" s="152"/>
    </row>
    <row r="47" spans="2:5" ht="246.75" customHeight="1" x14ac:dyDescent="0.3">
      <c r="B47" s="159"/>
      <c r="C47" s="163" t="s">
        <v>57</v>
      </c>
      <c r="D47" s="192" t="s">
        <v>58</v>
      </c>
      <c r="E47" s="152"/>
    </row>
    <row r="48" spans="2:5" ht="16.5" x14ac:dyDescent="0.3">
      <c r="B48" s="159"/>
      <c r="C48" s="161"/>
      <c r="D48" s="161"/>
      <c r="E48" s="152"/>
    </row>
    <row r="49" spans="2:5" ht="16.5" x14ac:dyDescent="0.3">
      <c r="B49" s="159"/>
      <c r="C49" s="290" t="s">
        <v>59</v>
      </c>
      <c r="D49" s="290"/>
      <c r="E49" s="152"/>
    </row>
    <row r="50" spans="2:5" ht="16.5" x14ac:dyDescent="0.3">
      <c r="B50" s="159"/>
      <c r="C50" s="171"/>
      <c r="D50" s="171"/>
      <c r="E50" s="152"/>
    </row>
    <row r="51" spans="2:5" ht="42" customHeight="1" x14ac:dyDescent="0.3">
      <c r="B51" s="159"/>
      <c r="C51" s="285" t="s">
        <v>60</v>
      </c>
      <c r="D51" s="285"/>
      <c r="E51" s="152"/>
    </row>
    <row r="52" spans="2:5" ht="15" customHeight="1" x14ac:dyDescent="0.3">
      <c r="B52" s="159"/>
      <c r="C52" s="175"/>
      <c r="D52" s="175"/>
      <c r="E52" s="152"/>
    </row>
    <row r="53" spans="2:5" ht="16.5" x14ac:dyDescent="0.3">
      <c r="B53" s="159"/>
      <c r="C53" s="162" t="s">
        <v>7</v>
      </c>
      <c r="D53" s="162" t="s">
        <v>8</v>
      </c>
      <c r="E53" s="152"/>
    </row>
    <row r="54" spans="2:5" ht="49.5" x14ac:dyDescent="0.3">
      <c r="B54" s="159"/>
      <c r="C54" s="194" t="s">
        <v>61</v>
      </c>
      <c r="D54" s="178" t="s">
        <v>62</v>
      </c>
      <c r="E54" s="152"/>
    </row>
    <row r="55" spans="2:5" ht="40.5" customHeight="1" x14ac:dyDescent="0.3">
      <c r="B55" s="159"/>
      <c r="C55" s="194" t="s">
        <v>63</v>
      </c>
      <c r="D55" s="176" t="s">
        <v>64</v>
      </c>
      <c r="E55" s="152"/>
    </row>
    <row r="56" spans="2:5" ht="40.5" customHeight="1" x14ac:dyDescent="0.3">
      <c r="B56" s="159"/>
      <c r="C56" s="194" t="s">
        <v>65</v>
      </c>
      <c r="D56" s="176" t="s">
        <v>66</v>
      </c>
      <c r="E56" s="152"/>
    </row>
    <row r="57" spans="2:5" ht="78.75" customHeight="1" x14ac:dyDescent="0.3">
      <c r="B57" s="159"/>
      <c r="C57" s="177" t="s">
        <v>67</v>
      </c>
      <c r="D57" s="178" t="s">
        <v>68</v>
      </c>
      <c r="E57" s="152"/>
    </row>
    <row r="58" spans="2:5" ht="135" customHeight="1" x14ac:dyDescent="0.3">
      <c r="B58" s="159"/>
      <c r="C58" s="194" t="s">
        <v>69</v>
      </c>
      <c r="D58" s="176" t="s">
        <v>70</v>
      </c>
      <c r="E58" s="152"/>
    </row>
    <row r="59" spans="2:5" ht="241.5" customHeight="1" x14ac:dyDescent="0.3">
      <c r="B59" s="159"/>
      <c r="C59" s="163" t="s">
        <v>71</v>
      </c>
      <c r="D59" s="178" t="s">
        <v>72</v>
      </c>
      <c r="E59" s="152"/>
    </row>
    <row r="60" spans="2:5" ht="92.25" customHeight="1" x14ac:dyDescent="0.3">
      <c r="B60" s="159"/>
      <c r="C60" s="163" t="s">
        <v>73</v>
      </c>
      <c r="D60" s="178" t="s">
        <v>74</v>
      </c>
      <c r="E60" s="152"/>
    </row>
    <row r="61" spans="2:5" ht="33" x14ac:dyDescent="0.3">
      <c r="B61" s="159"/>
      <c r="C61" s="163" t="s">
        <v>75</v>
      </c>
      <c r="D61" s="176" t="s">
        <v>76</v>
      </c>
      <c r="E61" s="152"/>
    </row>
    <row r="62" spans="2:5" ht="69" customHeight="1" x14ac:dyDescent="0.3">
      <c r="B62" s="159"/>
      <c r="C62" s="163" t="s">
        <v>77</v>
      </c>
      <c r="D62" s="190" t="s">
        <v>78</v>
      </c>
      <c r="E62" s="152"/>
    </row>
    <row r="63" spans="2:5" ht="12.75" customHeight="1" x14ac:dyDescent="0.3">
      <c r="B63" s="159"/>
      <c r="C63" s="284"/>
      <c r="D63" s="284"/>
      <c r="E63" s="152"/>
    </row>
    <row r="64" spans="2:5" x14ac:dyDescent="0.25">
      <c r="B64" s="151"/>
      <c r="E64" s="152"/>
    </row>
    <row r="65" spans="2:5" ht="16.5" x14ac:dyDescent="0.3">
      <c r="B65" s="159" t="s">
        <v>79</v>
      </c>
      <c r="E65" s="152"/>
    </row>
    <row r="66" spans="2:5" ht="16.5" thickBot="1" x14ac:dyDescent="0.3">
      <c r="B66" s="153"/>
      <c r="C66" s="154"/>
      <c r="D66" s="154"/>
      <c r="E66" s="155"/>
    </row>
  </sheetData>
  <mergeCells count="26">
    <mergeCell ref="F17:L17"/>
    <mergeCell ref="F18:L18"/>
    <mergeCell ref="F19:L19"/>
    <mergeCell ref="C37:D38"/>
    <mergeCell ref="F23:L23"/>
    <mergeCell ref="F24:L24"/>
    <mergeCell ref="F27:L27"/>
    <mergeCell ref="F28:L28"/>
    <mergeCell ref="F29:L29"/>
    <mergeCell ref="F30:L30"/>
    <mergeCell ref="C63:D63"/>
    <mergeCell ref="C51:D51"/>
    <mergeCell ref="C2:D3"/>
    <mergeCell ref="F20:L20"/>
    <mergeCell ref="F21:L21"/>
    <mergeCell ref="F22:L22"/>
    <mergeCell ref="F11:L11"/>
    <mergeCell ref="F12:L12"/>
    <mergeCell ref="F14:L14"/>
    <mergeCell ref="F15:L15"/>
    <mergeCell ref="F16:L16"/>
    <mergeCell ref="C49:D49"/>
    <mergeCell ref="F31:L31"/>
    <mergeCell ref="C20:D20"/>
    <mergeCell ref="C10:D10"/>
    <mergeCell ref="C36:D3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D38"/>
  <sheetViews>
    <sheetView tabSelected="1" zoomScaleNormal="100" workbookViewId="0">
      <pane xSplit="4" ySplit="2" topLeftCell="U3" activePane="bottomRight" state="frozen"/>
      <selection pane="topRight" activeCell="E1" sqref="E1"/>
      <selection pane="bottomLeft" activeCell="A3" sqref="A3"/>
      <selection pane="bottomRight" activeCell="AA28" sqref="AA28:AA33"/>
    </sheetView>
  </sheetViews>
  <sheetFormatPr baseColWidth="10" defaultColWidth="20.140625" defaultRowHeight="39.950000000000003" customHeight="1" outlineLevelCol="1" x14ac:dyDescent="0.2"/>
  <cols>
    <col min="1" max="1" width="4.140625" style="138" customWidth="1"/>
    <col min="2" max="6" width="20.140625" style="138"/>
    <col min="7" max="7" width="26.42578125" style="138" customWidth="1"/>
    <col min="8" max="8" width="20.140625" style="138"/>
    <col min="9" max="10" width="20.140625" style="140"/>
    <col min="11" max="18" width="20.140625" style="138"/>
    <col min="19" max="24" width="20.140625" style="139"/>
    <col min="25" max="25" width="32.28515625" style="139" customWidth="1"/>
    <col min="26" max="27" width="20.140625" style="139"/>
    <col min="28" max="42" width="0" style="139" hidden="1" customWidth="1" outlineLevel="1"/>
    <col min="43" max="43" width="44" style="139" hidden="1" customWidth="1" outlineLevel="1"/>
    <col min="44" max="44" width="0" style="139" hidden="1" customWidth="1" outlineLevel="1"/>
    <col min="45" max="45" width="23.42578125" style="139" customWidth="1" outlineLevel="1"/>
    <col min="46" max="49" width="20.140625" style="139" outlineLevel="1"/>
    <col min="50" max="51" width="20.140625" style="139"/>
    <col min="52" max="52" width="26.85546875" style="139" customWidth="1"/>
    <col min="53" max="53" width="20.140625" style="138"/>
    <col min="54" max="54" width="8.85546875" style="138" customWidth="1"/>
    <col min="55" max="55" width="8.42578125" style="138" customWidth="1"/>
    <col min="56" max="16384" width="20.140625" style="138"/>
  </cols>
  <sheetData>
    <row r="1" spans="2:56" ht="18.75" customHeight="1" x14ac:dyDescent="0.25">
      <c r="B1" s="274" t="s">
        <v>6</v>
      </c>
      <c r="C1" s="274"/>
      <c r="D1" s="274"/>
      <c r="E1" s="274"/>
      <c r="F1" s="274"/>
      <c r="G1" s="274"/>
      <c r="H1" s="278" t="s">
        <v>21</v>
      </c>
      <c r="I1" s="279"/>
      <c r="J1" s="279"/>
      <c r="K1" s="279"/>
      <c r="L1" s="279"/>
      <c r="M1" s="279"/>
      <c r="N1" s="279"/>
      <c r="O1" s="279"/>
      <c r="P1" s="279"/>
      <c r="Q1" s="279"/>
      <c r="R1" s="280"/>
      <c r="S1" s="273"/>
      <c r="T1" s="273"/>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1"/>
      <c r="AT1" s="271"/>
      <c r="AU1" s="271"/>
      <c r="AV1" s="271"/>
      <c r="AW1" s="271"/>
      <c r="AX1" s="271"/>
      <c r="AY1" s="271"/>
      <c r="AZ1" s="271"/>
      <c r="BA1" s="271"/>
    </row>
    <row r="2" spans="2:56" ht="18.75" customHeight="1" x14ac:dyDescent="0.25">
      <c r="B2" s="274"/>
      <c r="C2" s="274"/>
      <c r="D2" s="274"/>
      <c r="E2" s="274"/>
      <c r="F2" s="274"/>
      <c r="G2" s="274"/>
      <c r="H2" s="281"/>
      <c r="I2" s="282"/>
      <c r="J2" s="282"/>
      <c r="K2" s="282"/>
      <c r="L2" s="282"/>
      <c r="M2" s="282"/>
      <c r="N2" s="282"/>
      <c r="O2" s="282"/>
      <c r="P2" s="282"/>
      <c r="Q2" s="282"/>
      <c r="R2" s="283"/>
      <c r="S2" s="275" t="s">
        <v>80</v>
      </c>
      <c r="T2" s="275"/>
      <c r="U2" s="275"/>
      <c r="V2" s="275"/>
      <c r="W2" s="275"/>
      <c r="X2" s="275"/>
      <c r="Y2" s="275"/>
      <c r="Z2" s="275"/>
      <c r="AA2" s="275"/>
      <c r="AB2" s="276" t="s">
        <v>81</v>
      </c>
      <c r="AC2" s="276"/>
      <c r="AD2" s="276"/>
      <c r="AE2" s="276"/>
      <c r="AF2" s="276"/>
      <c r="AG2" s="276"/>
      <c r="AH2" s="276"/>
      <c r="AI2" s="276"/>
      <c r="AJ2" s="276"/>
      <c r="AK2" s="277" t="s">
        <v>82</v>
      </c>
      <c r="AL2" s="277"/>
      <c r="AM2" s="277"/>
      <c r="AN2" s="277"/>
      <c r="AO2" s="277"/>
      <c r="AP2" s="277"/>
      <c r="AQ2" s="277"/>
      <c r="AR2" s="277"/>
      <c r="AS2" s="272"/>
      <c r="AT2" s="272"/>
      <c r="AU2" s="272"/>
      <c r="AV2" s="272"/>
      <c r="AW2" s="272"/>
      <c r="AX2" s="272"/>
      <c r="AY2" s="272"/>
      <c r="AZ2" s="272"/>
      <c r="BA2" s="272"/>
    </row>
    <row r="3" spans="2:56" ht="116.25" customHeight="1" x14ac:dyDescent="0.25">
      <c r="B3" s="143" t="s">
        <v>9</v>
      </c>
      <c r="C3" s="143" t="s">
        <v>11</v>
      </c>
      <c r="D3" s="143" t="s">
        <v>13</v>
      </c>
      <c r="E3" s="143" t="s">
        <v>15</v>
      </c>
      <c r="F3" s="143" t="s">
        <v>17</v>
      </c>
      <c r="G3" s="143" t="s">
        <v>19</v>
      </c>
      <c r="H3" s="144" t="s">
        <v>83</v>
      </c>
      <c r="I3" s="144" t="s">
        <v>24</v>
      </c>
      <c r="J3" s="144" t="s">
        <v>26</v>
      </c>
      <c r="K3" s="144" t="s">
        <v>28</v>
      </c>
      <c r="L3" s="144" t="s">
        <v>30</v>
      </c>
      <c r="M3" s="144" t="s">
        <v>84</v>
      </c>
      <c r="N3" s="144" t="s">
        <v>34</v>
      </c>
      <c r="O3" s="144" t="s">
        <v>36</v>
      </c>
      <c r="P3" s="144" t="s">
        <v>85</v>
      </c>
      <c r="Q3" s="144" t="s">
        <v>86</v>
      </c>
      <c r="R3" s="144" t="s">
        <v>87</v>
      </c>
      <c r="S3" s="145" t="s">
        <v>88</v>
      </c>
      <c r="T3" s="145" t="s">
        <v>89</v>
      </c>
      <c r="U3" s="145" t="s">
        <v>90</v>
      </c>
      <c r="V3" s="145" t="s">
        <v>91</v>
      </c>
      <c r="W3" s="145" t="s">
        <v>92</v>
      </c>
      <c r="X3" s="145" t="s">
        <v>93</v>
      </c>
      <c r="Y3" s="145" t="s">
        <v>94</v>
      </c>
      <c r="Z3" s="145" t="s">
        <v>95</v>
      </c>
      <c r="AA3" s="145" t="s">
        <v>57</v>
      </c>
      <c r="AB3" s="146" t="s">
        <v>96</v>
      </c>
      <c r="AC3" s="146" t="s">
        <v>97</v>
      </c>
      <c r="AD3" s="146" t="s">
        <v>98</v>
      </c>
      <c r="AE3" s="146" t="s">
        <v>99</v>
      </c>
      <c r="AF3" s="146" t="s">
        <v>100</v>
      </c>
      <c r="AG3" s="146" t="s">
        <v>101</v>
      </c>
      <c r="AH3" s="146" t="s">
        <v>102</v>
      </c>
      <c r="AI3" s="146" t="s">
        <v>103</v>
      </c>
      <c r="AJ3" s="146" t="s">
        <v>57</v>
      </c>
      <c r="AK3" s="143" t="s">
        <v>104</v>
      </c>
      <c r="AL3" s="143" t="s">
        <v>105</v>
      </c>
      <c r="AM3" s="143" t="s">
        <v>106</v>
      </c>
      <c r="AN3" s="143" t="s">
        <v>107</v>
      </c>
      <c r="AO3" s="143" t="s">
        <v>108</v>
      </c>
      <c r="AP3" s="143" t="s">
        <v>109</v>
      </c>
      <c r="AQ3" s="143" t="s">
        <v>110</v>
      </c>
      <c r="AR3" s="143" t="s">
        <v>57</v>
      </c>
      <c r="AS3" s="179" t="s">
        <v>61</v>
      </c>
      <c r="AT3" s="179" t="s">
        <v>63</v>
      </c>
      <c r="AU3" s="179" t="s">
        <v>65</v>
      </c>
      <c r="AV3" s="179" t="s">
        <v>67</v>
      </c>
      <c r="AW3" s="179" t="s">
        <v>69</v>
      </c>
      <c r="AX3" s="179" t="s">
        <v>71</v>
      </c>
      <c r="AY3" s="179" t="s">
        <v>73</v>
      </c>
      <c r="AZ3" s="179" t="s">
        <v>75</v>
      </c>
      <c r="BA3" s="179" t="s">
        <v>111</v>
      </c>
    </row>
    <row r="4" spans="2:56" ht="39.950000000000003" customHeight="1" x14ac:dyDescent="0.2">
      <c r="B4" s="148" t="s">
        <v>112</v>
      </c>
      <c r="C4" s="196" t="s">
        <v>113</v>
      </c>
      <c r="D4" s="268" t="s">
        <v>114</v>
      </c>
      <c r="E4" s="198" t="s">
        <v>115</v>
      </c>
      <c r="F4" s="199">
        <v>2</v>
      </c>
      <c r="G4" s="200" t="s">
        <v>116</v>
      </c>
      <c r="H4" s="200" t="s">
        <v>117</v>
      </c>
      <c r="I4" s="201" t="s">
        <v>118</v>
      </c>
      <c r="J4" s="196">
        <v>1</v>
      </c>
      <c r="K4" s="202" t="s">
        <v>119</v>
      </c>
      <c r="L4" s="203">
        <v>5</v>
      </c>
      <c r="M4" s="204" t="s">
        <v>120</v>
      </c>
      <c r="N4" s="196" t="s">
        <v>121</v>
      </c>
      <c r="O4" s="205">
        <v>1</v>
      </c>
      <c r="P4" s="206">
        <v>2023</v>
      </c>
      <c r="Q4" s="206">
        <v>2026</v>
      </c>
      <c r="R4" s="148"/>
      <c r="S4" s="263">
        <v>46203</v>
      </c>
      <c r="T4" s="258" t="s">
        <v>122</v>
      </c>
      <c r="U4" s="150"/>
      <c r="V4" s="187" t="str">
        <f>(IF(U4="","",IF(OR($L4=0,$I4="",S4=""),"",U4/$L4)))</f>
        <v/>
      </c>
      <c r="W4" s="185" t="str">
        <f>(IF(OR($O4="",V4=""),"",IF(OR($O4=0,V4=0),0,IF((V4*100%)/$O4&gt;100%,100%,(V4*100%)/$O4))))</f>
        <v/>
      </c>
      <c r="X4" s="256" t="str">
        <f>IF(U4="","",IF(W4&lt;100%, IF(W4&lt;100%, "ALERTA","EN TERMINO"), IF(W4=100%, "OK", "EN TERMINO")))</f>
        <v/>
      </c>
      <c r="Y4" s="258" t="s">
        <v>123</v>
      </c>
      <c r="Z4" s="150" t="s">
        <v>124</v>
      </c>
      <c r="AA4" s="150" t="s">
        <v>125</v>
      </c>
      <c r="AB4" s="150"/>
      <c r="AC4" s="150"/>
      <c r="AD4" s="150"/>
      <c r="AE4" s="150"/>
      <c r="AF4" s="150"/>
      <c r="AG4" s="184" t="str">
        <f>IF(AD4="","",IF(AF4&lt;100%, IF(AF4&lt;100%, "ALERTA","EN EJECUCIÓN"), IF(AF4=100%, "OK", "EN EJECUCIÓN")))</f>
        <v/>
      </c>
      <c r="AH4" s="150"/>
      <c r="AI4" s="150"/>
      <c r="AJ4" s="150"/>
      <c r="AK4" s="186"/>
      <c r="AL4" s="150"/>
      <c r="AM4" s="182"/>
      <c r="AN4" s="187" t="str">
        <f>(IF(AM4="","",IF(OR($M4=0,$M4="",AK4=""),"",AM4/$M4)))</f>
        <v/>
      </c>
      <c r="AO4" s="183" t="str">
        <f>(IF(OR($P4="",AN4=""),"",IF(OR($P4=0,AN4=0),0,IF((AN4*100%)/$P4&gt;100%,100%,(AN4*100%)/$P4))))</f>
        <v/>
      </c>
      <c r="AP4" s="184" t="str">
        <f>IF(AM4="","",IF(AO4&lt;100%, IF(AO4&lt;100%, "ALERTA","EN EJECUCIÓN"), IF(AO4=100%, "OK", "EN EJECUCIÓN")))</f>
        <v/>
      </c>
      <c r="AQ4" s="150"/>
      <c r="AR4" s="150"/>
      <c r="AS4" s="182"/>
      <c r="AT4" s="170"/>
      <c r="AU4" s="170"/>
      <c r="AV4" s="170"/>
      <c r="AW4" s="170"/>
      <c r="AX4" s="180" t="str">
        <f>IF(AND(AR4="Cumplida",AS4="SI",AT4="SI",AU4="SI",(OR(AV4="NO",AV4="NO APLICA")),AW4="Estructural"),"EFECTIVA",IF(AND(AR4="CUMPLIDA",OR(AS4="NO",AT4="NO",AU4="NO",AV4="SI",AW4="PUNTUAL")),"INEFECTIVA","NO APLICA"))</f>
        <v>NO APLICA</v>
      </c>
      <c r="AY4" s="188" t="str">
        <f>IF(AX4="EFECTIVA","NO",IF(AX4="INEFECTIVA","SI","NO APLICA"))</f>
        <v>NO APLICA</v>
      </c>
      <c r="AZ4" s="150"/>
      <c r="BA4" s="148"/>
      <c r="BB4" s="181" t="s">
        <v>126</v>
      </c>
      <c r="BC4" s="181" t="s">
        <v>127</v>
      </c>
      <c r="BD4" s="181" t="s">
        <v>128</v>
      </c>
    </row>
    <row r="5" spans="2:56" ht="39.950000000000003" customHeight="1" x14ac:dyDescent="0.2">
      <c r="B5" s="148" t="s">
        <v>112</v>
      </c>
      <c r="C5" s="196" t="s">
        <v>113</v>
      </c>
      <c r="D5" s="269"/>
      <c r="E5" s="198" t="s">
        <v>115</v>
      </c>
      <c r="F5" s="199">
        <v>3</v>
      </c>
      <c r="G5" s="200" t="s">
        <v>129</v>
      </c>
      <c r="H5" s="200" t="s">
        <v>130</v>
      </c>
      <c r="I5" s="207" t="s">
        <v>131</v>
      </c>
      <c r="J5" s="196">
        <v>2</v>
      </c>
      <c r="K5" s="202" t="s">
        <v>132</v>
      </c>
      <c r="L5" s="203">
        <v>5</v>
      </c>
      <c r="M5" s="204" t="s">
        <v>120</v>
      </c>
      <c r="N5" s="196" t="s">
        <v>121</v>
      </c>
      <c r="O5" s="205">
        <v>1</v>
      </c>
      <c r="P5" s="206">
        <v>2026</v>
      </c>
      <c r="Q5" s="206">
        <v>2028</v>
      </c>
      <c r="R5" s="148"/>
      <c r="S5" s="263">
        <v>46203</v>
      </c>
      <c r="T5" s="258" t="s">
        <v>122</v>
      </c>
      <c r="U5" s="150"/>
      <c r="V5" s="187" t="str">
        <f t="shared" ref="V5:V33" si="0">(IF(U5="","",IF(OR($L5=0,$I5="",S5=""),"",U5/$L5)))</f>
        <v/>
      </c>
      <c r="W5" s="185" t="str">
        <f t="shared" ref="W5:W33" si="1">(IF(OR($O5="",V5=""),"",IF(OR($O5=0,V5=0),0,IF((V5*100%)/$O5&gt;100%,100%,(V5*100%)/$O5))))</f>
        <v/>
      </c>
      <c r="X5" s="256" t="str">
        <f t="shared" ref="X5:X33" si="2">IF(U5="","",IF(W5&lt;100%, IF(W5&lt;100%, "ALERTA","EN TERMINO"), IF(W5=100%, "OK", "EN TERMINO")))</f>
        <v/>
      </c>
      <c r="Y5" s="258" t="s">
        <v>123</v>
      </c>
      <c r="Z5" s="150" t="s">
        <v>124</v>
      </c>
      <c r="AA5" s="150" t="s">
        <v>125</v>
      </c>
      <c r="AB5" s="150"/>
      <c r="AC5" s="150"/>
      <c r="AD5" s="150"/>
      <c r="AE5" s="150"/>
      <c r="AF5" s="150"/>
      <c r="AG5" s="150"/>
      <c r="AH5" s="150"/>
      <c r="AI5" s="150"/>
      <c r="AJ5" s="150"/>
      <c r="AK5" s="150"/>
      <c r="AL5" s="150"/>
      <c r="AM5" s="150"/>
      <c r="AN5" s="150"/>
      <c r="AO5" s="150"/>
      <c r="AP5" s="150"/>
      <c r="AQ5" s="150"/>
      <c r="AR5" s="150"/>
      <c r="AS5" s="182"/>
      <c r="AT5" s="170"/>
      <c r="AU5" s="170"/>
      <c r="AV5" s="170"/>
      <c r="AW5" s="170"/>
      <c r="AX5" s="180" t="str">
        <f t="shared" ref="AX5:AX38" si="3">IF(AND(AR5="Cumplida",AS5="SI",AT5="SI",AU5="SI",(OR(AV5="NO",AV5="NO APLICA")),AW5="Estructural"),"EFECTIVA",IF(AND(AR5="CUMPLIDA",OR(AS5="NO",AT5="NO",AU5="NO",AV5="SI",AW5="PUNTUAL")),"INEFECTIVA","NO APLICA"))</f>
        <v>NO APLICA</v>
      </c>
      <c r="AY5" s="188" t="str">
        <f t="shared" ref="AY5:AY38" si="4">IF(AX5="EFECTIVA","NO",IF(AX5="INEFECTIVA","SI","NO APLICA"))</f>
        <v>NO APLICA</v>
      </c>
      <c r="AZ5" s="150"/>
      <c r="BA5" s="148"/>
    </row>
    <row r="6" spans="2:56" ht="39.950000000000003" customHeight="1" x14ac:dyDescent="0.2">
      <c r="B6" s="148" t="s">
        <v>112</v>
      </c>
      <c r="C6" s="196" t="s">
        <v>113</v>
      </c>
      <c r="D6" s="270"/>
      <c r="E6" s="198" t="s">
        <v>115</v>
      </c>
      <c r="F6" s="199">
        <v>4</v>
      </c>
      <c r="G6" s="200" t="s">
        <v>133</v>
      </c>
      <c r="H6" s="200" t="s">
        <v>130</v>
      </c>
      <c r="I6" s="207" t="s">
        <v>134</v>
      </c>
      <c r="J6" s="196">
        <v>3</v>
      </c>
      <c r="K6" s="202" t="s">
        <v>135</v>
      </c>
      <c r="L6" s="203">
        <v>1</v>
      </c>
      <c r="M6" s="204" t="s">
        <v>120</v>
      </c>
      <c r="N6" s="196" t="s">
        <v>121</v>
      </c>
      <c r="O6" s="205">
        <v>1</v>
      </c>
      <c r="P6" s="206">
        <v>2028</v>
      </c>
      <c r="Q6" s="206">
        <v>2028</v>
      </c>
      <c r="R6" s="148"/>
      <c r="S6" s="263">
        <v>46203</v>
      </c>
      <c r="T6" s="258" t="s">
        <v>122</v>
      </c>
      <c r="U6" s="150"/>
      <c r="V6" s="187" t="str">
        <f t="shared" si="0"/>
        <v/>
      </c>
      <c r="W6" s="185" t="str">
        <f t="shared" si="1"/>
        <v/>
      </c>
      <c r="X6" s="256" t="str">
        <f t="shared" si="2"/>
        <v/>
      </c>
      <c r="Y6" s="258" t="s">
        <v>123</v>
      </c>
      <c r="Z6" s="150" t="s">
        <v>124</v>
      </c>
      <c r="AA6" s="150" t="s">
        <v>125</v>
      </c>
      <c r="AB6" s="150"/>
      <c r="AC6" s="150"/>
      <c r="AD6" s="150"/>
      <c r="AE6" s="150"/>
      <c r="AF6" s="150"/>
      <c r="AG6" s="150"/>
      <c r="AH6" s="150"/>
      <c r="AI6" s="150"/>
      <c r="AJ6" s="150"/>
      <c r="AK6" s="150"/>
      <c r="AL6" s="150"/>
      <c r="AM6" s="150"/>
      <c r="AN6" s="150"/>
      <c r="AO6" s="150"/>
      <c r="AP6" s="150"/>
      <c r="AQ6" s="150"/>
      <c r="AR6" s="150"/>
      <c r="AS6" s="182"/>
      <c r="AT6" s="150"/>
      <c r="AU6" s="150"/>
      <c r="AV6" s="150"/>
      <c r="AW6" s="150"/>
      <c r="AX6" s="180" t="str">
        <f t="shared" si="3"/>
        <v>NO APLICA</v>
      </c>
      <c r="AY6" s="188" t="str">
        <f t="shared" si="4"/>
        <v>NO APLICA</v>
      </c>
      <c r="AZ6" s="150"/>
      <c r="BA6" s="148"/>
    </row>
    <row r="7" spans="2:56" ht="39.950000000000003" customHeight="1" x14ac:dyDescent="0.2">
      <c r="B7" s="148" t="s">
        <v>112</v>
      </c>
      <c r="C7" s="196" t="s">
        <v>113</v>
      </c>
      <c r="D7" s="197" t="s">
        <v>136</v>
      </c>
      <c r="E7" s="198" t="s">
        <v>115</v>
      </c>
      <c r="F7" s="199">
        <v>5</v>
      </c>
      <c r="G7" s="208" t="s">
        <v>137</v>
      </c>
      <c r="H7" s="204" t="s">
        <v>138</v>
      </c>
      <c r="I7" s="209" t="s">
        <v>139</v>
      </c>
      <c r="J7" s="196">
        <v>4</v>
      </c>
      <c r="K7" s="204" t="s">
        <v>140</v>
      </c>
      <c r="L7" s="203">
        <v>1</v>
      </c>
      <c r="M7" s="204" t="s">
        <v>120</v>
      </c>
      <c r="N7" s="204" t="s">
        <v>121</v>
      </c>
      <c r="O7" s="205">
        <v>1</v>
      </c>
      <c r="P7" s="210">
        <v>44927</v>
      </c>
      <c r="Q7" s="211">
        <v>45504</v>
      </c>
      <c r="R7" s="259">
        <v>47118</v>
      </c>
      <c r="S7" s="263">
        <v>46203</v>
      </c>
      <c r="T7" s="150"/>
      <c r="U7" s="150"/>
      <c r="V7" s="187" t="str">
        <f t="shared" si="0"/>
        <v/>
      </c>
      <c r="W7" s="185" t="str">
        <f t="shared" si="1"/>
        <v/>
      </c>
      <c r="X7" s="256" t="str">
        <f t="shared" si="2"/>
        <v/>
      </c>
      <c r="Y7" s="264" t="s">
        <v>141</v>
      </c>
      <c r="Z7" s="150" t="s">
        <v>124</v>
      </c>
      <c r="AA7" s="150" t="s">
        <v>142</v>
      </c>
      <c r="AB7" s="150"/>
      <c r="AC7" s="150"/>
      <c r="AD7" s="150"/>
      <c r="AE7" s="150"/>
      <c r="AF7" s="150"/>
      <c r="AG7" s="184" t="str">
        <f>IF(AD7="","",IF(AF7&lt;100%, IF(AF7&lt;100%, "ALERTA","EN EJECUCIÓN"), IF(AF7=100%, "OK", "EN EJECUCIÓN")))</f>
        <v/>
      </c>
      <c r="AH7" s="150"/>
      <c r="AI7" s="150"/>
      <c r="AJ7" s="150"/>
      <c r="AK7" s="186"/>
      <c r="AL7" s="150"/>
      <c r="AM7" s="182"/>
      <c r="AN7" s="187" t="str">
        <f>(IF(AM7="","",IF(OR($M7=0,$M7="",AK7=""),"",AM7/$M7)))</f>
        <v/>
      </c>
      <c r="AO7" s="183" t="str">
        <f>(IF(OR($P7="",AN7=""),"",IF(OR($P7=0,AN7=0),0,IF((AN7*100%)/$P7&gt;100%,100%,(AN7*100%)/$P7))))</f>
        <v/>
      </c>
      <c r="AP7" s="184" t="str">
        <f>IF(AM7="","",IF(AO7&lt;100%, IF(AO7&lt;100%, "ALERTA","EN EJECUCIÓN"), IF(AO7=100%, "OK", "EN EJECUCIÓN")))</f>
        <v/>
      </c>
      <c r="AQ7" s="150"/>
      <c r="AR7" s="150"/>
      <c r="AS7" s="182"/>
      <c r="AT7" s="170"/>
      <c r="AU7" s="170"/>
      <c r="AV7" s="170"/>
      <c r="AW7" s="170"/>
      <c r="AX7" s="180" t="str">
        <f t="shared" si="3"/>
        <v>NO APLICA</v>
      </c>
      <c r="AY7" s="188" t="str">
        <f t="shared" si="4"/>
        <v>NO APLICA</v>
      </c>
      <c r="AZ7" s="150"/>
      <c r="BA7" s="148"/>
    </row>
    <row r="8" spans="2:56" ht="39.950000000000003" customHeight="1" x14ac:dyDescent="0.2">
      <c r="B8" s="148" t="s">
        <v>112</v>
      </c>
      <c r="C8" s="196" t="s">
        <v>113</v>
      </c>
      <c r="D8" s="268" t="s">
        <v>143</v>
      </c>
      <c r="E8" s="198" t="s">
        <v>115</v>
      </c>
      <c r="F8" s="212">
        <v>13</v>
      </c>
      <c r="G8" s="213" t="s">
        <v>144</v>
      </c>
      <c r="H8" s="213" t="s">
        <v>145</v>
      </c>
      <c r="I8" s="207" t="s">
        <v>146</v>
      </c>
      <c r="J8" s="196">
        <v>5</v>
      </c>
      <c r="K8" s="202" t="s">
        <v>147</v>
      </c>
      <c r="L8" s="203">
        <v>2</v>
      </c>
      <c r="M8" s="204"/>
      <c r="N8" s="196" t="s">
        <v>148</v>
      </c>
      <c r="O8" s="205">
        <v>1</v>
      </c>
      <c r="P8" s="214">
        <v>44928</v>
      </c>
      <c r="Q8" s="211">
        <v>45504</v>
      </c>
      <c r="R8" s="259">
        <v>46599</v>
      </c>
      <c r="S8" s="263">
        <v>46203</v>
      </c>
      <c r="T8" s="150"/>
      <c r="U8" s="150"/>
      <c r="V8" s="187" t="str">
        <f t="shared" si="0"/>
        <v/>
      </c>
      <c r="W8" s="185" t="str">
        <f t="shared" si="1"/>
        <v/>
      </c>
      <c r="X8" s="256" t="str">
        <f t="shared" si="2"/>
        <v/>
      </c>
      <c r="Y8" s="264" t="s">
        <v>141</v>
      </c>
      <c r="Z8" s="150" t="s">
        <v>124</v>
      </c>
      <c r="AA8" s="150" t="s">
        <v>142</v>
      </c>
      <c r="AB8" s="150"/>
      <c r="AC8" s="150"/>
      <c r="AD8" s="150"/>
      <c r="AE8" s="150"/>
      <c r="AF8" s="150"/>
      <c r="AG8" s="150"/>
      <c r="AH8" s="150"/>
      <c r="AI8" s="150"/>
      <c r="AJ8" s="150"/>
      <c r="AK8" s="150"/>
      <c r="AL8" s="150"/>
      <c r="AM8" s="150"/>
      <c r="AN8" s="150"/>
      <c r="AO8" s="150"/>
      <c r="AP8" s="150"/>
      <c r="AQ8" s="150"/>
      <c r="AR8" s="150"/>
      <c r="AS8" s="182"/>
      <c r="AT8" s="170"/>
      <c r="AU8" s="170"/>
      <c r="AV8" s="170"/>
      <c r="AW8" s="170"/>
      <c r="AX8" s="180" t="str">
        <f t="shared" si="3"/>
        <v>NO APLICA</v>
      </c>
      <c r="AY8" s="188" t="str">
        <f t="shared" si="4"/>
        <v>NO APLICA</v>
      </c>
      <c r="AZ8" s="150"/>
      <c r="BA8" s="148"/>
    </row>
    <row r="9" spans="2:56" ht="39.950000000000003" customHeight="1" x14ac:dyDescent="0.2">
      <c r="B9" s="148" t="s">
        <v>112</v>
      </c>
      <c r="C9" s="196" t="s">
        <v>113</v>
      </c>
      <c r="D9" s="269"/>
      <c r="E9" s="198" t="s">
        <v>115</v>
      </c>
      <c r="F9" s="199">
        <v>16</v>
      </c>
      <c r="G9" s="215" t="s">
        <v>149</v>
      </c>
      <c r="H9" s="215" t="s">
        <v>150</v>
      </c>
      <c r="I9" s="216" t="s">
        <v>151</v>
      </c>
      <c r="J9" s="196">
        <v>6</v>
      </c>
      <c r="K9" s="204" t="s">
        <v>152</v>
      </c>
      <c r="L9" s="203">
        <v>1</v>
      </c>
      <c r="M9" s="204"/>
      <c r="N9" s="196" t="s">
        <v>148</v>
      </c>
      <c r="O9" s="205">
        <v>1</v>
      </c>
      <c r="P9" s="214">
        <v>44928</v>
      </c>
      <c r="Q9" s="211">
        <v>45504</v>
      </c>
      <c r="R9" s="260">
        <v>46265</v>
      </c>
      <c r="S9" s="263">
        <v>46203</v>
      </c>
      <c r="T9" s="150"/>
      <c r="U9" s="150"/>
      <c r="V9" s="187" t="str">
        <f t="shared" si="0"/>
        <v/>
      </c>
      <c r="W9" s="185" t="str">
        <f t="shared" si="1"/>
        <v/>
      </c>
      <c r="X9" s="256" t="str">
        <f t="shared" si="2"/>
        <v/>
      </c>
      <c r="Y9" s="264" t="s">
        <v>141</v>
      </c>
      <c r="Z9" s="150" t="s">
        <v>124</v>
      </c>
      <c r="AA9" s="150" t="s">
        <v>142</v>
      </c>
      <c r="AB9" s="150"/>
      <c r="AC9" s="150"/>
      <c r="AD9" s="150"/>
      <c r="AE9" s="150"/>
      <c r="AF9" s="150"/>
      <c r="AG9" s="150"/>
      <c r="AH9" s="150"/>
      <c r="AI9" s="150"/>
      <c r="AJ9" s="150"/>
      <c r="AK9" s="150"/>
      <c r="AL9" s="150"/>
      <c r="AM9" s="150"/>
      <c r="AN9" s="150"/>
      <c r="AO9" s="150"/>
      <c r="AP9" s="150"/>
      <c r="AQ9" s="150"/>
      <c r="AR9" s="150"/>
      <c r="AS9" s="182"/>
      <c r="AT9" s="150"/>
      <c r="AU9" s="150"/>
      <c r="AV9" s="150"/>
      <c r="AW9" s="150"/>
      <c r="AX9" s="180" t="str">
        <f t="shared" si="3"/>
        <v>NO APLICA</v>
      </c>
      <c r="AY9" s="188" t="str">
        <f t="shared" si="4"/>
        <v>NO APLICA</v>
      </c>
      <c r="AZ9" s="150"/>
      <c r="BA9" s="148"/>
    </row>
    <row r="10" spans="2:56" ht="39.950000000000003" customHeight="1" x14ac:dyDescent="0.2">
      <c r="B10" s="148" t="s">
        <v>112</v>
      </c>
      <c r="C10" s="196" t="s">
        <v>113</v>
      </c>
      <c r="D10" s="269"/>
      <c r="E10" s="198" t="s">
        <v>115</v>
      </c>
      <c r="F10" s="212">
        <v>16</v>
      </c>
      <c r="G10" s="215" t="s">
        <v>149</v>
      </c>
      <c r="H10" s="215" t="s">
        <v>150</v>
      </c>
      <c r="I10" s="200" t="s">
        <v>153</v>
      </c>
      <c r="J10" s="196">
        <v>7</v>
      </c>
      <c r="K10" s="200" t="s">
        <v>154</v>
      </c>
      <c r="L10" s="203">
        <v>1</v>
      </c>
      <c r="M10" s="204"/>
      <c r="N10" s="196" t="s">
        <v>148</v>
      </c>
      <c r="O10" s="205">
        <v>1</v>
      </c>
      <c r="P10" s="214">
        <v>44928</v>
      </c>
      <c r="Q10" s="211">
        <v>45504</v>
      </c>
      <c r="R10" s="260">
        <v>46265</v>
      </c>
      <c r="S10" s="263">
        <v>46203</v>
      </c>
      <c r="T10" s="150"/>
      <c r="U10" s="150"/>
      <c r="V10" s="187" t="str">
        <f t="shared" si="0"/>
        <v/>
      </c>
      <c r="W10" s="185" t="str">
        <f t="shared" si="1"/>
        <v/>
      </c>
      <c r="X10" s="256" t="str">
        <f t="shared" si="2"/>
        <v/>
      </c>
      <c r="Y10" s="264" t="s">
        <v>141</v>
      </c>
      <c r="Z10" s="150" t="s">
        <v>124</v>
      </c>
      <c r="AA10" s="150" t="s">
        <v>142</v>
      </c>
      <c r="AB10" s="150"/>
      <c r="AC10" s="150"/>
      <c r="AD10" s="150"/>
      <c r="AE10" s="150"/>
      <c r="AF10" s="150"/>
      <c r="AG10" s="184" t="str">
        <f>IF(AD10="","",IF(AF10&lt;100%, IF(AF10&lt;100%, "ALERTA","EN EJECUCIÓN"), IF(AF10=100%, "OK", "EN EJECUCIÓN")))</f>
        <v/>
      </c>
      <c r="AH10" s="150"/>
      <c r="AI10" s="150"/>
      <c r="AJ10" s="150"/>
      <c r="AK10" s="186"/>
      <c r="AL10" s="150"/>
      <c r="AM10" s="182"/>
      <c r="AN10" s="187" t="str">
        <f>(IF(AM10="","",IF(OR($M10=0,$M10="",AK10=""),"",AM10/$M10)))</f>
        <v/>
      </c>
      <c r="AO10" s="183" t="str">
        <f>(IF(OR($P10="",AN10=""),"",IF(OR($P10=0,AN10=0),0,IF((AN10*100%)/$P10&gt;100%,100%,(AN10*100%)/$P10))))</f>
        <v/>
      </c>
      <c r="AP10" s="184" t="str">
        <f>IF(AM10="","",IF(AO10&lt;100%, IF(AO10&lt;100%, "ALERTA","EN EJECUCIÓN"), IF(AO10=100%, "OK", "EN EJECUCIÓN")))</f>
        <v/>
      </c>
      <c r="AQ10" s="150"/>
      <c r="AR10" s="150"/>
      <c r="AS10" s="182"/>
      <c r="AT10" s="170"/>
      <c r="AU10" s="170"/>
      <c r="AV10" s="170"/>
      <c r="AW10" s="170"/>
      <c r="AX10" s="180" t="str">
        <f t="shared" si="3"/>
        <v>NO APLICA</v>
      </c>
      <c r="AY10" s="188" t="str">
        <f t="shared" si="4"/>
        <v>NO APLICA</v>
      </c>
      <c r="AZ10" s="150"/>
      <c r="BA10" s="148"/>
    </row>
    <row r="11" spans="2:56" ht="39.950000000000003" customHeight="1" x14ac:dyDescent="0.2">
      <c r="B11" s="148" t="s">
        <v>112</v>
      </c>
      <c r="C11" s="196" t="s">
        <v>113</v>
      </c>
      <c r="D11" s="269"/>
      <c r="E11" s="198" t="s">
        <v>115</v>
      </c>
      <c r="F11" s="199">
        <v>16</v>
      </c>
      <c r="G11" s="215" t="s">
        <v>149</v>
      </c>
      <c r="H11" s="215" t="s">
        <v>150</v>
      </c>
      <c r="I11" s="200" t="s">
        <v>155</v>
      </c>
      <c r="J11" s="196">
        <v>8</v>
      </c>
      <c r="K11" s="200" t="s">
        <v>156</v>
      </c>
      <c r="L11" s="203">
        <v>1</v>
      </c>
      <c r="M11" s="204"/>
      <c r="N11" s="196" t="s">
        <v>148</v>
      </c>
      <c r="O11" s="205">
        <v>0.5</v>
      </c>
      <c r="P11" s="214">
        <v>44928</v>
      </c>
      <c r="Q11" s="211">
        <v>45504</v>
      </c>
      <c r="R11" s="260">
        <v>46265</v>
      </c>
      <c r="S11" s="263">
        <v>46203</v>
      </c>
      <c r="T11" s="150"/>
      <c r="U11" s="150"/>
      <c r="V11" s="187" t="str">
        <f t="shared" si="0"/>
        <v/>
      </c>
      <c r="W11" s="185" t="str">
        <f t="shared" si="1"/>
        <v/>
      </c>
      <c r="X11" s="256" t="str">
        <f t="shared" si="2"/>
        <v/>
      </c>
      <c r="Y11" s="264" t="s">
        <v>141</v>
      </c>
      <c r="Z11" s="150" t="s">
        <v>124</v>
      </c>
      <c r="AA11" s="150" t="s">
        <v>142</v>
      </c>
      <c r="AB11" s="150"/>
      <c r="AC11" s="150"/>
      <c r="AD11" s="150"/>
      <c r="AE11" s="150"/>
      <c r="AF11" s="150"/>
      <c r="AG11" s="150"/>
      <c r="AH11" s="150"/>
      <c r="AI11" s="150"/>
      <c r="AJ11" s="150"/>
      <c r="AK11" s="150"/>
      <c r="AL11" s="150"/>
      <c r="AM11" s="150"/>
      <c r="AN11" s="150"/>
      <c r="AO11" s="150"/>
      <c r="AP11" s="150"/>
      <c r="AQ11" s="150"/>
      <c r="AR11" s="150"/>
      <c r="AS11" s="182"/>
      <c r="AT11" s="170"/>
      <c r="AU11" s="170"/>
      <c r="AV11" s="170"/>
      <c r="AW11" s="170"/>
      <c r="AX11" s="180" t="str">
        <f t="shared" si="3"/>
        <v>NO APLICA</v>
      </c>
      <c r="AY11" s="188" t="str">
        <f t="shared" si="4"/>
        <v>NO APLICA</v>
      </c>
      <c r="AZ11" s="150"/>
      <c r="BA11" s="148"/>
    </row>
    <row r="12" spans="2:56" ht="39.950000000000003" customHeight="1" x14ac:dyDescent="0.2">
      <c r="B12" s="148" t="s">
        <v>112</v>
      </c>
      <c r="C12" s="196" t="s">
        <v>113</v>
      </c>
      <c r="D12" s="269"/>
      <c r="E12" s="198" t="s">
        <v>115</v>
      </c>
      <c r="F12" s="199">
        <v>20</v>
      </c>
      <c r="G12" s="217" t="s">
        <v>157</v>
      </c>
      <c r="H12" s="217" t="s">
        <v>158</v>
      </c>
      <c r="I12" s="218" t="s">
        <v>159</v>
      </c>
      <c r="J12" s="196">
        <v>9</v>
      </c>
      <c r="K12" s="218" t="s">
        <v>160</v>
      </c>
      <c r="L12" s="203">
        <v>1</v>
      </c>
      <c r="M12" s="204"/>
      <c r="N12" s="196" t="s">
        <v>148</v>
      </c>
      <c r="O12" s="205">
        <v>1</v>
      </c>
      <c r="P12" s="214">
        <v>44958</v>
      </c>
      <c r="Q12" s="219">
        <v>45291</v>
      </c>
      <c r="R12" s="260">
        <v>46387</v>
      </c>
      <c r="S12" s="263">
        <v>46203</v>
      </c>
      <c r="T12" s="150"/>
      <c r="U12" s="150"/>
      <c r="V12" s="187" t="str">
        <f t="shared" si="0"/>
        <v/>
      </c>
      <c r="W12" s="185" t="str">
        <f t="shared" si="1"/>
        <v/>
      </c>
      <c r="X12" s="256" t="str">
        <f t="shared" si="2"/>
        <v/>
      </c>
      <c r="Y12" s="264" t="s">
        <v>141</v>
      </c>
      <c r="Z12" s="150" t="s">
        <v>124</v>
      </c>
      <c r="AA12" s="150" t="s">
        <v>142</v>
      </c>
      <c r="AB12" s="150"/>
      <c r="AC12" s="150"/>
      <c r="AD12" s="150"/>
      <c r="AE12" s="150"/>
      <c r="AF12" s="150"/>
      <c r="AG12" s="150"/>
      <c r="AH12" s="150"/>
      <c r="AI12" s="150"/>
      <c r="AJ12" s="150"/>
      <c r="AK12" s="150"/>
      <c r="AL12" s="150"/>
      <c r="AM12" s="150"/>
      <c r="AN12" s="150"/>
      <c r="AO12" s="150"/>
      <c r="AP12" s="150"/>
      <c r="AQ12" s="150"/>
      <c r="AR12" s="150"/>
      <c r="AS12" s="182"/>
      <c r="AT12" s="150"/>
      <c r="AU12" s="150"/>
      <c r="AV12" s="150"/>
      <c r="AW12" s="150"/>
      <c r="AX12" s="180" t="str">
        <f t="shared" si="3"/>
        <v>NO APLICA</v>
      </c>
      <c r="AY12" s="188" t="str">
        <f t="shared" si="4"/>
        <v>NO APLICA</v>
      </c>
      <c r="AZ12" s="150"/>
      <c r="BA12" s="148"/>
    </row>
    <row r="13" spans="2:56" ht="39.950000000000003" customHeight="1" x14ac:dyDescent="0.2">
      <c r="B13" s="148" t="s">
        <v>112</v>
      </c>
      <c r="C13" s="196" t="s">
        <v>113</v>
      </c>
      <c r="D13" s="269"/>
      <c r="E13" s="198" t="s">
        <v>115</v>
      </c>
      <c r="F13" s="199">
        <v>20</v>
      </c>
      <c r="G13" s="217" t="s">
        <v>157</v>
      </c>
      <c r="H13" s="217" t="s">
        <v>158</v>
      </c>
      <c r="I13" s="218" t="s">
        <v>161</v>
      </c>
      <c r="J13" s="196">
        <v>10</v>
      </c>
      <c r="K13" s="218" t="s">
        <v>162</v>
      </c>
      <c r="L13" s="203">
        <v>1</v>
      </c>
      <c r="M13" s="204"/>
      <c r="N13" s="196" t="s">
        <v>148</v>
      </c>
      <c r="O13" s="205">
        <v>1</v>
      </c>
      <c r="P13" s="214">
        <v>44958</v>
      </c>
      <c r="Q13" s="219">
        <v>45291</v>
      </c>
      <c r="R13" s="260">
        <v>46387</v>
      </c>
      <c r="S13" s="263">
        <v>46203</v>
      </c>
      <c r="T13" s="150"/>
      <c r="U13" s="150"/>
      <c r="V13" s="187" t="str">
        <f t="shared" si="0"/>
        <v/>
      </c>
      <c r="W13" s="185" t="str">
        <f t="shared" si="1"/>
        <v/>
      </c>
      <c r="X13" s="256" t="str">
        <f t="shared" si="2"/>
        <v/>
      </c>
      <c r="Y13" s="264" t="s">
        <v>141</v>
      </c>
      <c r="Z13" s="150" t="s">
        <v>124</v>
      </c>
      <c r="AA13" s="150" t="s">
        <v>142</v>
      </c>
      <c r="AB13" s="150"/>
      <c r="AC13" s="150"/>
      <c r="AD13" s="150"/>
      <c r="AE13" s="150"/>
      <c r="AF13" s="150"/>
      <c r="AG13" s="184" t="str">
        <f>IF(AD13="","",IF(AF13&lt;100%, IF(AF13&lt;100%, "ALERTA","EN EJECUCIÓN"), IF(AF13=100%, "OK", "EN EJECUCIÓN")))</f>
        <v/>
      </c>
      <c r="AH13" s="150"/>
      <c r="AI13" s="150"/>
      <c r="AJ13" s="150"/>
      <c r="AK13" s="186"/>
      <c r="AL13" s="150"/>
      <c r="AM13" s="182"/>
      <c r="AN13" s="187" t="str">
        <f>(IF(AM13="","",IF(OR($M13=0,$M13="",AK13=""),"",AM13/$M13)))</f>
        <v/>
      </c>
      <c r="AO13" s="183" t="str">
        <f>(IF(OR($P13="",AN13=""),"",IF(OR($P13=0,AN13=0),0,IF((AN13*100%)/$P13&gt;100%,100%,(AN13*100%)/$P13))))</f>
        <v/>
      </c>
      <c r="AP13" s="184" t="str">
        <f>IF(AM13="","",IF(AO13&lt;100%, IF(AO13&lt;100%, "ALERTA","EN EJECUCIÓN"), IF(AO13=100%, "OK", "EN EJECUCIÓN")))</f>
        <v/>
      </c>
      <c r="AQ13" s="150"/>
      <c r="AR13" s="150"/>
      <c r="AS13" s="182"/>
      <c r="AT13" s="170"/>
      <c r="AU13" s="170"/>
      <c r="AV13" s="170"/>
      <c r="AW13" s="170"/>
      <c r="AX13" s="180" t="str">
        <f t="shared" si="3"/>
        <v>NO APLICA</v>
      </c>
      <c r="AY13" s="188" t="str">
        <f t="shared" si="4"/>
        <v>NO APLICA</v>
      </c>
      <c r="AZ13" s="150"/>
      <c r="BA13" s="148"/>
    </row>
    <row r="14" spans="2:56" ht="68.25" customHeight="1" x14ac:dyDescent="0.2">
      <c r="B14" s="148" t="s">
        <v>112</v>
      </c>
      <c r="C14" s="196" t="s">
        <v>113</v>
      </c>
      <c r="D14" s="265" t="s">
        <v>163</v>
      </c>
      <c r="E14" s="198" t="s">
        <v>115</v>
      </c>
      <c r="F14" s="221">
        <v>24</v>
      </c>
      <c r="G14" s="226" t="s">
        <v>164</v>
      </c>
      <c r="H14" s="226" t="s">
        <v>165</v>
      </c>
      <c r="I14" s="223" t="s">
        <v>166</v>
      </c>
      <c r="J14" s="196">
        <v>11</v>
      </c>
      <c r="K14" s="222" t="s">
        <v>167</v>
      </c>
      <c r="L14" s="224">
        <v>1</v>
      </c>
      <c r="M14" s="148" t="s">
        <v>168</v>
      </c>
      <c r="N14" s="222" t="s">
        <v>169</v>
      </c>
      <c r="O14" s="205">
        <v>1</v>
      </c>
      <c r="P14" s="225">
        <v>45139</v>
      </c>
      <c r="Q14" s="211">
        <v>45473</v>
      </c>
      <c r="R14" s="257">
        <v>46356</v>
      </c>
      <c r="S14" s="263">
        <v>46203</v>
      </c>
      <c r="T14" s="150"/>
      <c r="U14" s="150"/>
      <c r="V14" s="187" t="str">
        <f t="shared" si="0"/>
        <v/>
      </c>
      <c r="W14" s="185" t="str">
        <f t="shared" si="1"/>
        <v/>
      </c>
      <c r="X14" s="256" t="str">
        <f t="shared" si="2"/>
        <v/>
      </c>
      <c r="Y14" s="264" t="s">
        <v>141</v>
      </c>
      <c r="Z14" s="150" t="s">
        <v>124</v>
      </c>
      <c r="AA14" s="150" t="s">
        <v>142</v>
      </c>
      <c r="AB14" s="150"/>
      <c r="AC14" s="150"/>
      <c r="AD14" s="150"/>
      <c r="AE14" s="150"/>
      <c r="AF14" s="150"/>
      <c r="AG14" s="150"/>
      <c r="AH14" s="150"/>
      <c r="AI14" s="150"/>
      <c r="AJ14" s="150"/>
      <c r="AK14" s="150"/>
      <c r="AL14" s="150"/>
      <c r="AM14" s="150"/>
      <c r="AN14" s="150"/>
      <c r="AO14" s="150"/>
      <c r="AP14" s="150"/>
      <c r="AQ14" s="150"/>
      <c r="AR14" s="150"/>
      <c r="AS14" s="182"/>
      <c r="AT14" s="150"/>
      <c r="AU14" s="150"/>
      <c r="AV14" s="150"/>
      <c r="AW14" s="150"/>
      <c r="AX14" s="180" t="str">
        <f t="shared" si="3"/>
        <v>NO APLICA</v>
      </c>
      <c r="AY14" s="188" t="str">
        <f t="shared" si="4"/>
        <v>NO APLICA</v>
      </c>
      <c r="AZ14" s="150"/>
      <c r="BA14" s="148"/>
    </row>
    <row r="15" spans="2:56" ht="39.950000000000003" customHeight="1" x14ac:dyDescent="0.2">
      <c r="B15" s="148" t="s">
        <v>112</v>
      </c>
      <c r="C15" s="196" t="s">
        <v>113</v>
      </c>
      <c r="D15" s="266"/>
      <c r="E15" s="198" t="s">
        <v>115</v>
      </c>
      <c r="F15" s="221">
        <v>25</v>
      </c>
      <c r="G15" s="226" t="s">
        <v>170</v>
      </c>
      <c r="H15" s="226" t="s">
        <v>171</v>
      </c>
      <c r="I15" s="227" t="s">
        <v>172</v>
      </c>
      <c r="J15" s="196">
        <v>12</v>
      </c>
      <c r="K15" s="222" t="s">
        <v>173</v>
      </c>
      <c r="L15" s="222">
        <v>1</v>
      </c>
      <c r="M15" s="148" t="s">
        <v>168</v>
      </c>
      <c r="N15" s="222" t="s">
        <v>169</v>
      </c>
      <c r="O15" s="205">
        <v>1</v>
      </c>
      <c r="P15" s="225">
        <v>45170</v>
      </c>
      <c r="Q15" s="211">
        <v>45657</v>
      </c>
      <c r="R15" s="259">
        <v>46022</v>
      </c>
      <c r="S15" s="263">
        <v>46203</v>
      </c>
      <c r="T15" s="150"/>
      <c r="U15" s="150"/>
      <c r="V15" s="187" t="str">
        <f t="shared" si="0"/>
        <v/>
      </c>
      <c r="W15" s="185" t="str">
        <f t="shared" si="1"/>
        <v/>
      </c>
      <c r="X15" s="256" t="str">
        <f t="shared" si="2"/>
        <v/>
      </c>
      <c r="Y15" s="264" t="s">
        <v>141</v>
      </c>
      <c r="Z15" s="150" t="s">
        <v>124</v>
      </c>
      <c r="AA15" s="150" t="s">
        <v>142</v>
      </c>
      <c r="AB15" s="150"/>
      <c r="AC15" s="150"/>
      <c r="AD15" s="150"/>
      <c r="AE15" s="150"/>
      <c r="AF15" s="150"/>
      <c r="AG15" s="150"/>
      <c r="AH15" s="150"/>
      <c r="AI15" s="150"/>
      <c r="AJ15" s="150"/>
      <c r="AK15" s="150"/>
      <c r="AL15" s="150"/>
      <c r="AM15" s="150"/>
      <c r="AN15" s="150"/>
      <c r="AO15" s="150"/>
      <c r="AP15" s="150"/>
      <c r="AQ15" s="150"/>
      <c r="AR15" s="150"/>
      <c r="AS15" s="182"/>
      <c r="AT15" s="170"/>
      <c r="AU15" s="170"/>
      <c r="AV15" s="170"/>
      <c r="AW15" s="170"/>
      <c r="AX15" s="180" t="str">
        <f t="shared" si="3"/>
        <v>NO APLICA</v>
      </c>
      <c r="AY15" s="188" t="str">
        <f t="shared" si="4"/>
        <v>NO APLICA</v>
      </c>
      <c r="AZ15" s="150"/>
      <c r="BA15" s="148"/>
    </row>
    <row r="16" spans="2:56" ht="39.950000000000003" customHeight="1" x14ac:dyDescent="0.2">
      <c r="B16" s="148" t="s">
        <v>112</v>
      </c>
      <c r="C16" s="196" t="s">
        <v>113</v>
      </c>
      <c r="D16" s="266"/>
      <c r="E16" s="198" t="s">
        <v>115</v>
      </c>
      <c r="F16" s="221">
        <v>25</v>
      </c>
      <c r="G16" s="226" t="s">
        <v>170</v>
      </c>
      <c r="H16" s="226" t="s">
        <v>171</v>
      </c>
      <c r="I16" s="227" t="s">
        <v>174</v>
      </c>
      <c r="J16" s="196">
        <v>13</v>
      </c>
      <c r="K16" s="222" t="s">
        <v>173</v>
      </c>
      <c r="L16" s="222">
        <v>1</v>
      </c>
      <c r="M16" s="148" t="s">
        <v>168</v>
      </c>
      <c r="N16" s="222" t="s">
        <v>169</v>
      </c>
      <c r="O16" s="205">
        <v>1</v>
      </c>
      <c r="P16" s="225">
        <v>45170</v>
      </c>
      <c r="Q16" s="211">
        <v>45657</v>
      </c>
      <c r="R16" s="257">
        <v>46295</v>
      </c>
      <c r="S16" s="263">
        <v>46203</v>
      </c>
      <c r="T16" s="150"/>
      <c r="U16" s="150"/>
      <c r="V16" s="187" t="str">
        <f t="shared" si="0"/>
        <v/>
      </c>
      <c r="W16" s="185" t="str">
        <f t="shared" si="1"/>
        <v/>
      </c>
      <c r="X16" s="256" t="str">
        <f t="shared" si="2"/>
        <v/>
      </c>
      <c r="Y16" s="264" t="s">
        <v>141</v>
      </c>
      <c r="Z16" s="150" t="s">
        <v>124</v>
      </c>
      <c r="AA16" s="150" t="s">
        <v>142</v>
      </c>
      <c r="AB16" s="150"/>
      <c r="AC16" s="150"/>
      <c r="AD16" s="150"/>
      <c r="AE16" s="150"/>
      <c r="AF16" s="150"/>
      <c r="AG16" s="150"/>
      <c r="AH16" s="150"/>
      <c r="AI16" s="150"/>
      <c r="AJ16" s="150"/>
      <c r="AK16" s="150"/>
      <c r="AL16" s="150"/>
      <c r="AM16" s="150"/>
      <c r="AN16" s="150"/>
      <c r="AO16" s="150"/>
      <c r="AP16" s="150"/>
      <c r="AQ16" s="150"/>
      <c r="AR16" s="150"/>
      <c r="AS16" s="182"/>
      <c r="AT16" s="150"/>
      <c r="AU16" s="150"/>
      <c r="AV16" s="150"/>
      <c r="AW16" s="150"/>
      <c r="AX16" s="180" t="str">
        <f t="shared" si="3"/>
        <v>NO APLICA</v>
      </c>
      <c r="AY16" s="188" t="str">
        <f t="shared" si="4"/>
        <v>NO APLICA</v>
      </c>
      <c r="AZ16" s="150"/>
      <c r="BA16" s="148"/>
    </row>
    <row r="17" spans="2:53" ht="39.950000000000003" customHeight="1" x14ac:dyDescent="0.2">
      <c r="B17" s="148" t="s">
        <v>112</v>
      </c>
      <c r="C17" s="196" t="s">
        <v>113</v>
      </c>
      <c r="D17" s="266"/>
      <c r="E17" s="198" t="s">
        <v>115</v>
      </c>
      <c r="F17" s="221">
        <v>25</v>
      </c>
      <c r="G17" s="226" t="s">
        <v>170</v>
      </c>
      <c r="H17" s="226" t="s">
        <v>171</v>
      </c>
      <c r="I17" s="227" t="s">
        <v>175</v>
      </c>
      <c r="J17" s="196">
        <v>14</v>
      </c>
      <c r="K17" s="222" t="s">
        <v>173</v>
      </c>
      <c r="L17" s="222">
        <v>1</v>
      </c>
      <c r="M17" s="148" t="s">
        <v>168</v>
      </c>
      <c r="N17" s="222" t="s">
        <v>169</v>
      </c>
      <c r="O17" s="205">
        <v>1</v>
      </c>
      <c r="P17" s="225">
        <v>45170</v>
      </c>
      <c r="Q17" s="211">
        <v>45657</v>
      </c>
      <c r="R17" s="259">
        <v>46203</v>
      </c>
      <c r="S17" s="263">
        <v>46203</v>
      </c>
      <c r="T17" s="150"/>
      <c r="U17" s="150"/>
      <c r="V17" s="187" t="str">
        <f t="shared" si="0"/>
        <v/>
      </c>
      <c r="W17" s="185" t="str">
        <f t="shared" si="1"/>
        <v/>
      </c>
      <c r="X17" s="256" t="str">
        <f t="shared" si="2"/>
        <v/>
      </c>
      <c r="Y17" s="258" t="s">
        <v>176</v>
      </c>
      <c r="Z17" s="150" t="s">
        <v>124</v>
      </c>
      <c r="AA17" s="150" t="s">
        <v>177</v>
      </c>
      <c r="AB17" s="150"/>
      <c r="AC17" s="150"/>
      <c r="AD17" s="150"/>
      <c r="AE17" s="150"/>
      <c r="AF17" s="150"/>
      <c r="AG17" s="184" t="str">
        <f>IF(AD17="","",IF(AF17&lt;100%, IF(AF17&lt;100%, "ALERTA","EN EJECUCIÓN"), IF(AF17=100%, "OK", "EN EJECUCIÓN")))</f>
        <v/>
      </c>
      <c r="AH17" s="150"/>
      <c r="AI17" s="150"/>
      <c r="AJ17" s="150"/>
      <c r="AK17" s="186"/>
      <c r="AL17" s="150"/>
      <c r="AM17" s="182"/>
      <c r="AN17" s="187" t="str">
        <f>(IF(AM17="","",IF(OR($M17=0,$M17="",AK17=""),"",AM17/$M17)))</f>
        <v/>
      </c>
      <c r="AO17" s="183" t="str">
        <f>(IF(OR($P17="",AN17=""),"",IF(OR($P17=0,AN17=0),0,IF((AN17*100%)/$P17&gt;100%,100%,(AN17*100%)/$P17))))</f>
        <v/>
      </c>
      <c r="AP17" s="184" t="str">
        <f>IF(AM17="","",IF(AO17&lt;100%, IF(AO17&lt;100%, "ALERTA","EN EJECUCIÓN"), IF(AO17=100%, "OK", "EN EJECUCIÓN")))</f>
        <v/>
      </c>
      <c r="AQ17" s="150"/>
      <c r="AR17" s="150"/>
      <c r="AS17" s="182"/>
      <c r="AT17" s="170"/>
      <c r="AU17" s="170"/>
      <c r="AV17" s="170"/>
      <c r="AW17" s="170"/>
      <c r="AX17" s="180" t="str">
        <f t="shared" si="3"/>
        <v>NO APLICA</v>
      </c>
      <c r="AY17" s="188" t="str">
        <f t="shared" si="4"/>
        <v>NO APLICA</v>
      </c>
      <c r="AZ17" s="150"/>
      <c r="BA17" s="148"/>
    </row>
    <row r="18" spans="2:53" ht="39.950000000000003" customHeight="1" x14ac:dyDescent="0.2">
      <c r="B18" s="148" t="s">
        <v>112</v>
      </c>
      <c r="C18" s="196" t="s">
        <v>113</v>
      </c>
      <c r="D18" s="266"/>
      <c r="E18" s="198" t="s">
        <v>115</v>
      </c>
      <c r="F18" s="221">
        <v>25</v>
      </c>
      <c r="G18" s="226" t="s">
        <v>170</v>
      </c>
      <c r="H18" s="226" t="s">
        <v>171</v>
      </c>
      <c r="I18" s="227" t="s">
        <v>178</v>
      </c>
      <c r="J18" s="196">
        <v>15</v>
      </c>
      <c r="K18" s="222" t="s">
        <v>173</v>
      </c>
      <c r="L18" s="222">
        <v>1</v>
      </c>
      <c r="M18" s="148" t="s">
        <v>168</v>
      </c>
      <c r="N18" s="222" t="s">
        <v>169</v>
      </c>
      <c r="O18" s="205">
        <v>1</v>
      </c>
      <c r="P18" s="225">
        <v>45170</v>
      </c>
      <c r="Q18" s="211">
        <v>45657</v>
      </c>
      <c r="R18" s="257">
        <v>46295</v>
      </c>
      <c r="S18" s="263">
        <v>46203</v>
      </c>
      <c r="T18" s="150"/>
      <c r="U18" s="150"/>
      <c r="V18" s="187" t="str">
        <f t="shared" si="0"/>
        <v/>
      </c>
      <c r="W18" s="185" t="str">
        <f t="shared" si="1"/>
        <v/>
      </c>
      <c r="X18" s="256" t="str">
        <f t="shared" si="2"/>
        <v/>
      </c>
      <c r="Y18" s="264" t="s">
        <v>141</v>
      </c>
      <c r="Z18" s="150" t="s">
        <v>124</v>
      </c>
      <c r="AA18" s="150" t="s">
        <v>142</v>
      </c>
      <c r="AB18" s="150"/>
      <c r="AC18" s="150"/>
      <c r="AD18" s="150"/>
      <c r="AE18" s="150"/>
      <c r="AF18" s="150"/>
      <c r="AG18" s="150"/>
      <c r="AH18" s="150"/>
      <c r="AI18" s="150"/>
      <c r="AJ18" s="150"/>
      <c r="AK18" s="150"/>
      <c r="AL18" s="150"/>
      <c r="AM18" s="150"/>
      <c r="AN18" s="150"/>
      <c r="AO18" s="150"/>
      <c r="AP18" s="150"/>
      <c r="AQ18" s="150"/>
      <c r="AR18" s="150"/>
      <c r="AS18" s="182"/>
      <c r="AT18" s="170"/>
      <c r="AU18" s="170"/>
      <c r="AV18" s="170"/>
      <c r="AW18" s="170"/>
      <c r="AX18" s="180" t="str">
        <f t="shared" si="3"/>
        <v>NO APLICA</v>
      </c>
      <c r="AY18" s="188" t="str">
        <f t="shared" si="4"/>
        <v>NO APLICA</v>
      </c>
      <c r="AZ18" s="150"/>
      <c r="BA18" s="148"/>
    </row>
    <row r="19" spans="2:53" ht="39.950000000000003" customHeight="1" x14ac:dyDescent="0.2">
      <c r="B19" s="148" t="s">
        <v>112</v>
      </c>
      <c r="C19" s="196" t="s">
        <v>113</v>
      </c>
      <c r="D19" s="266"/>
      <c r="E19" s="198" t="s">
        <v>115</v>
      </c>
      <c r="F19" s="221">
        <v>27</v>
      </c>
      <c r="G19" s="227" t="s">
        <v>179</v>
      </c>
      <c r="H19" s="227" t="s">
        <v>180</v>
      </c>
      <c r="I19" s="222" t="s">
        <v>181</v>
      </c>
      <c r="J19" s="196">
        <v>16</v>
      </c>
      <c r="K19" s="222" t="s">
        <v>182</v>
      </c>
      <c r="L19" s="224">
        <v>1</v>
      </c>
      <c r="M19" s="148" t="s">
        <v>168</v>
      </c>
      <c r="N19" s="222" t="s">
        <v>169</v>
      </c>
      <c r="O19" s="205">
        <v>1</v>
      </c>
      <c r="P19" s="214">
        <v>45444</v>
      </c>
      <c r="Q19" s="220">
        <v>45657</v>
      </c>
      <c r="R19" s="261">
        <v>46387</v>
      </c>
      <c r="S19" s="263">
        <v>46203</v>
      </c>
      <c r="T19" s="150"/>
      <c r="U19" s="150"/>
      <c r="V19" s="187" t="str">
        <f t="shared" si="0"/>
        <v/>
      </c>
      <c r="W19" s="185" t="str">
        <f t="shared" si="1"/>
        <v/>
      </c>
      <c r="X19" s="256" t="str">
        <f t="shared" si="2"/>
        <v/>
      </c>
      <c r="Y19" s="264" t="s">
        <v>141</v>
      </c>
      <c r="Z19" s="150" t="s">
        <v>124</v>
      </c>
      <c r="AA19" s="150" t="s">
        <v>142</v>
      </c>
      <c r="AB19" s="150"/>
      <c r="AC19" s="150"/>
      <c r="AD19" s="150"/>
      <c r="AE19" s="150"/>
      <c r="AF19" s="150"/>
      <c r="AG19" s="184" t="str">
        <f>IF(AD19="","",IF(AF19&lt;100%, IF(AF19&lt;100%, "ALERTA","EN EJECUCIÓN"), IF(AF19=100%, "OK", "EN EJECUCIÓN")))</f>
        <v/>
      </c>
      <c r="AH19" s="150"/>
      <c r="AI19" s="150"/>
      <c r="AJ19" s="150"/>
      <c r="AK19" s="186"/>
      <c r="AL19" s="150"/>
      <c r="AM19" s="182"/>
      <c r="AN19" s="187" t="str">
        <f>(IF(AM19="","",IF(OR($M19=0,$M19="",AK19=""),"",AM19/$M19)))</f>
        <v/>
      </c>
      <c r="AO19" s="183" t="str">
        <f>(IF(OR($P19="",AN19=""),"",IF(OR($P19=0,AN19=0),0,IF((AN19*100%)/$P19&gt;100%,100%,(AN19*100%)/$P19))))</f>
        <v/>
      </c>
      <c r="AP19" s="184" t="str">
        <f>IF(AM19="","",IF(AO19&lt;100%, IF(AO19&lt;100%, "ALERTA","EN EJECUCIÓN"), IF(AO19=100%, "OK", "EN EJECUCIÓN")))</f>
        <v/>
      </c>
      <c r="AQ19" s="150"/>
      <c r="AR19" s="150"/>
      <c r="AS19" s="182"/>
      <c r="AT19" s="170"/>
      <c r="AU19" s="170"/>
      <c r="AV19" s="170"/>
      <c r="AW19" s="170"/>
      <c r="AX19" s="180" t="str">
        <f t="shared" si="3"/>
        <v>NO APLICA</v>
      </c>
      <c r="AY19" s="188" t="str">
        <f t="shared" si="4"/>
        <v>NO APLICA</v>
      </c>
      <c r="AZ19" s="150"/>
      <c r="BA19" s="148"/>
    </row>
    <row r="20" spans="2:53" ht="39.950000000000003" customHeight="1" x14ac:dyDescent="0.2">
      <c r="B20" s="148" t="s">
        <v>112</v>
      </c>
      <c r="C20" s="196" t="s">
        <v>113</v>
      </c>
      <c r="D20" s="266"/>
      <c r="E20" s="198" t="s">
        <v>115</v>
      </c>
      <c r="F20" s="221">
        <v>28</v>
      </c>
      <c r="G20" s="222" t="s">
        <v>183</v>
      </c>
      <c r="H20" s="222" t="s">
        <v>184</v>
      </c>
      <c r="I20" s="222" t="s">
        <v>146</v>
      </c>
      <c r="J20" s="196">
        <v>17</v>
      </c>
      <c r="K20" s="222" t="s">
        <v>185</v>
      </c>
      <c r="L20" s="224">
        <v>1</v>
      </c>
      <c r="M20" s="148" t="s">
        <v>186</v>
      </c>
      <c r="N20" s="222" t="s">
        <v>169</v>
      </c>
      <c r="O20" s="205">
        <v>1</v>
      </c>
      <c r="P20" s="225">
        <v>45128</v>
      </c>
      <c r="Q20" s="211">
        <v>45381</v>
      </c>
      <c r="R20" s="260">
        <v>46218</v>
      </c>
      <c r="S20" s="263">
        <v>46203</v>
      </c>
      <c r="T20" s="150"/>
      <c r="U20" s="150"/>
      <c r="V20" s="187" t="str">
        <f t="shared" si="0"/>
        <v/>
      </c>
      <c r="W20" s="185" t="str">
        <f t="shared" si="1"/>
        <v/>
      </c>
      <c r="X20" s="256" t="str">
        <f t="shared" si="2"/>
        <v/>
      </c>
      <c r="Y20" s="264" t="s">
        <v>141</v>
      </c>
      <c r="Z20" s="150" t="s">
        <v>124</v>
      </c>
      <c r="AA20" s="150" t="s">
        <v>142</v>
      </c>
      <c r="AB20" s="150"/>
      <c r="AC20" s="150"/>
      <c r="AD20" s="150"/>
      <c r="AE20" s="150"/>
      <c r="AF20" s="150"/>
      <c r="AG20" s="150"/>
      <c r="AH20" s="150"/>
      <c r="AI20" s="150"/>
      <c r="AJ20" s="150"/>
      <c r="AK20" s="150"/>
      <c r="AL20" s="150"/>
      <c r="AM20" s="150"/>
      <c r="AN20" s="150"/>
      <c r="AO20" s="150"/>
      <c r="AP20" s="150"/>
      <c r="AQ20" s="150"/>
      <c r="AR20" s="150"/>
      <c r="AS20" s="182"/>
      <c r="AT20" s="170"/>
      <c r="AU20" s="170"/>
      <c r="AV20" s="170"/>
      <c r="AW20" s="170"/>
      <c r="AX20" s="180" t="str">
        <f t="shared" si="3"/>
        <v>NO APLICA</v>
      </c>
      <c r="AY20" s="188" t="str">
        <f t="shared" si="4"/>
        <v>NO APLICA</v>
      </c>
      <c r="AZ20" s="150"/>
      <c r="BA20" s="148"/>
    </row>
    <row r="21" spans="2:53" ht="39.950000000000003" customHeight="1" x14ac:dyDescent="0.2">
      <c r="B21" s="148" t="s">
        <v>112</v>
      </c>
      <c r="C21" s="196" t="s">
        <v>113</v>
      </c>
      <c r="D21" s="266"/>
      <c r="E21" s="198" t="s">
        <v>115</v>
      </c>
      <c r="F21" s="221">
        <v>31</v>
      </c>
      <c r="G21" s="226" t="s">
        <v>187</v>
      </c>
      <c r="H21" s="226" t="s">
        <v>188</v>
      </c>
      <c r="I21" s="222" t="s">
        <v>189</v>
      </c>
      <c r="J21" s="196">
        <v>18</v>
      </c>
      <c r="K21" s="222" t="s">
        <v>190</v>
      </c>
      <c r="L21" s="224">
        <v>1</v>
      </c>
      <c r="M21" s="148" t="s">
        <v>186</v>
      </c>
      <c r="N21" s="222" t="s">
        <v>169</v>
      </c>
      <c r="O21" s="205">
        <v>1</v>
      </c>
      <c r="P21" s="214">
        <v>45323</v>
      </c>
      <c r="Q21" s="225">
        <v>45504</v>
      </c>
      <c r="R21" s="257">
        <v>46356</v>
      </c>
      <c r="S21" s="263">
        <v>46203</v>
      </c>
      <c r="T21" s="150"/>
      <c r="U21" s="150"/>
      <c r="V21" s="187" t="str">
        <f t="shared" si="0"/>
        <v/>
      </c>
      <c r="W21" s="185" t="str">
        <f t="shared" si="1"/>
        <v/>
      </c>
      <c r="X21" s="256" t="str">
        <f t="shared" si="2"/>
        <v/>
      </c>
      <c r="Y21" s="264" t="s">
        <v>141</v>
      </c>
      <c r="Z21" s="150" t="s">
        <v>124</v>
      </c>
      <c r="AA21" s="150" t="s">
        <v>142</v>
      </c>
      <c r="AB21" s="150"/>
      <c r="AC21" s="150"/>
      <c r="AD21" s="150"/>
      <c r="AE21" s="150"/>
      <c r="AF21" s="150"/>
      <c r="AG21" s="184" t="str">
        <f>IF(AD21="","",IF(AF21&lt;100%, IF(AF21&lt;100%, "ALERTA","EN EJECUCIÓN"), IF(AF21=100%, "OK", "EN EJECUCIÓN")))</f>
        <v/>
      </c>
      <c r="AH21" s="150"/>
      <c r="AI21" s="150"/>
      <c r="AJ21" s="150"/>
      <c r="AK21" s="186"/>
      <c r="AL21" s="150"/>
      <c r="AM21" s="182"/>
      <c r="AN21" s="187" t="str">
        <f>(IF(AM21="","",IF(OR($M21=0,$M21="",AK21=""),"",AM21/$M21)))</f>
        <v/>
      </c>
      <c r="AO21" s="183" t="str">
        <f>(IF(OR($P21="",AN21=""),"",IF(OR($P21=0,AN21=0),0,IF((AN21*100%)/$P21&gt;100%,100%,(AN21*100%)/$P21))))</f>
        <v/>
      </c>
      <c r="AP21" s="184" t="str">
        <f>IF(AM21="","",IF(AO21&lt;100%, IF(AO21&lt;100%, "ALERTA","EN EJECUCIÓN"), IF(AO21=100%, "OK", "EN EJECUCIÓN")))</f>
        <v/>
      </c>
      <c r="AQ21" s="150"/>
      <c r="AR21" s="150"/>
      <c r="AS21" s="182"/>
      <c r="AT21" s="170"/>
      <c r="AU21" s="170"/>
      <c r="AV21" s="170"/>
      <c r="AW21" s="170"/>
      <c r="AX21" s="180" t="str">
        <f t="shared" si="3"/>
        <v>NO APLICA</v>
      </c>
      <c r="AY21" s="188" t="str">
        <f t="shared" si="4"/>
        <v>NO APLICA</v>
      </c>
      <c r="AZ21" s="150"/>
      <c r="BA21" s="148"/>
    </row>
    <row r="22" spans="2:53" ht="39.950000000000003" customHeight="1" x14ac:dyDescent="0.2">
      <c r="B22" s="148" t="s">
        <v>112</v>
      </c>
      <c r="C22" s="196" t="s">
        <v>113</v>
      </c>
      <c r="D22" s="266"/>
      <c r="E22" s="198" t="s">
        <v>115</v>
      </c>
      <c r="F22" s="221">
        <v>31</v>
      </c>
      <c r="G22" s="226" t="s">
        <v>187</v>
      </c>
      <c r="H22" s="226" t="s">
        <v>188</v>
      </c>
      <c r="I22" s="222" t="s">
        <v>191</v>
      </c>
      <c r="J22" s="196">
        <v>19</v>
      </c>
      <c r="K22" s="222" t="s">
        <v>192</v>
      </c>
      <c r="L22" s="224">
        <v>1</v>
      </c>
      <c r="M22" s="148" t="s">
        <v>186</v>
      </c>
      <c r="N22" s="222" t="s">
        <v>169</v>
      </c>
      <c r="O22" s="205">
        <v>1</v>
      </c>
      <c r="P22" s="214">
        <v>45323</v>
      </c>
      <c r="Q22" s="225">
        <v>45504</v>
      </c>
      <c r="R22" s="259">
        <v>46234</v>
      </c>
      <c r="S22" s="263">
        <v>46203</v>
      </c>
      <c r="T22" s="150"/>
      <c r="U22" s="150"/>
      <c r="V22" s="187" t="str">
        <f t="shared" si="0"/>
        <v/>
      </c>
      <c r="W22" s="185" t="str">
        <f t="shared" si="1"/>
        <v/>
      </c>
      <c r="X22" s="256" t="str">
        <f t="shared" si="2"/>
        <v/>
      </c>
      <c r="Y22" s="264" t="s">
        <v>141</v>
      </c>
      <c r="Z22" s="150" t="s">
        <v>124</v>
      </c>
      <c r="AA22" s="150" t="s">
        <v>142</v>
      </c>
      <c r="AB22" s="150"/>
      <c r="AC22" s="150"/>
      <c r="AD22" s="150"/>
      <c r="AE22" s="150"/>
      <c r="AF22" s="150"/>
      <c r="AG22" s="150"/>
      <c r="AH22" s="150"/>
      <c r="AI22" s="150"/>
      <c r="AJ22" s="150"/>
      <c r="AK22" s="150"/>
      <c r="AL22" s="150"/>
      <c r="AM22" s="150"/>
      <c r="AN22" s="150"/>
      <c r="AO22" s="150"/>
      <c r="AP22" s="150"/>
      <c r="AQ22" s="150"/>
      <c r="AR22" s="150"/>
      <c r="AS22" s="182"/>
      <c r="AT22" s="170"/>
      <c r="AU22" s="170"/>
      <c r="AV22" s="170"/>
      <c r="AW22" s="170"/>
      <c r="AX22" s="180" t="str">
        <f t="shared" si="3"/>
        <v>NO APLICA</v>
      </c>
      <c r="AY22" s="188" t="str">
        <f t="shared" si="4"/>
        <v>NO APLICA</v>
      </c>
      <c r="AZ22" s="150"/>
      <c r="BA22" s="148"/>
    </row>
    <row r="23" spans="2:53" ht="39.950000000000003" customHeight="1" x14ac:dyDescent="0.2">
      <c r="B23" s="148" t="s">
        <v>112</v>
      </c>
      <c r="C23" s="196" t="s">
        <v>113</v>
      </c>
      <c r="D23" s="266"/>
      <c r="E23" s="198" t="s">
        <v>115</v>
      </c>
      <c r="F23" s="221">
        <v>31</v>
      </c>
      <c r="G23" s="226" t="s">
        <v>187</v>
      </c>
      <c r="H23" s="226" t="s">
        <v>188</v>
      </c>
      <c r="I23" s="222" t="s">
        <v>193</v>
      </c>
      <c r="J23" s="196">
        <v>20</v>
      </c>
      <c r="K23" s="222" t="s">
        <v>194</v>
      </c>
      <c r="L23" s="224">
        <v>1</v>
      </c>
      <c r="M23" s="148" t="s">
        <v>186</v>
      </c>
      <c r="N23" s="222" t="s">
        <v>169</v>
      </c>
      <c r="O23" s="205">
        <v>1</v>
      </c>
      <c r="P23" s="214">
        <v>45323</v>
      </c>
      <c r="Q23" s="225">
        <v>45504</v>
      </c>
      <c r="R23" s="260">
        <v>46234</v>
      </c>
      <c r="S23" s="263">
        <v>46203</v>
      </c>
      <c r="T23" s="150"/>
      <c r="U23" s="150"/>
      <c r="V23" s="187" t="str">
        <f t="shared" si="0"/>
        <v/>
      </c>
      <c r="W23" s="185" t="str">
        <f t="shared" si="1"/>
        <v/>
      </c>
      <c r="X23" s="256" t="str">
        <f t="shared" si="2"/>
        <v/>
      </c>
      <c r="Y23" s="264" t="s">
        <v>141</v>
      </c>
      <c r="Z23" s="150" t="s">
        <v>124</v>
      </c>
      <c r="AA23" s="150" t="s">
        <v>142</v>
      </c>
      <c r="AB23" s="150"/>
      <c r="AC23" s="150"/>
      <c r="AD23" s="150"/>
      <c r="AE23" s="150"/>
      <c r="AF23" s="150"/>
      <c r="AG23" s="150"/>
      <c r="AH23" s="150"/>
      <c r="AI23" s="150"/>
      <c r="AJ23" s="150"/>
      <c r="AK23" s="150"/>
      <c r="AL23" s="150"/>
      <c r="AM23" s="150"/>
      <c r="AN23" s="150"/>
      <c r="AO23" s="150"/>
      <c r="AP23" s="150"/>
      <c r="AQ23" s="150"/>
      <c r="AR23" s="150"/>
      <c r="AS23" s="182"/>
      <c r="AT23" s="150"/>
      <c r="AU23" s="150"/>
      <c r="AV23" s="150"/>
      <c r="AW23" s="150"/>
      <c r="AX23" s="180" t="str">
        <f t="shared" si="3"/>
        <v>NO APLICA</v>
      </c>
      <c r="AY23" s="188" t="str">
        <f t="shared" si="4"/>
        <v>NO APLICA</v>
      </c>
      <c r="AZ23" s="150"/>
      <c r="BA23" s="148"/>
    </row>
    <row r="24" spans="2:53" ht="39.950000000000003" customHeight="1" x14ac:dyDescent="0.2">
      <c r="B24" s="148" t="s">
        <v>112</v>
      </c>
      <c r="C24" s="196" t="s">
        <v>113</v>
      </c>
      <c r="D24" s="266"/>
      <c r="E24" s="198" t="s">
        <v>115</v>
      </c>
      <c r="F24" s="221">
        <v>32</v>
      </c>
      <c r="G24" s="226" t="s">
        <v>195</v>
      </c>
      <c r="H24" s="222" t="s">
        <v>196</v>
      </c>
      <c r="I24" s="222" t="s">
        <v>197</v>
      </c>
      <c r="J24" s="196">
        <v>21</v>
      </c>
      <c r="K24" s="222" t="s">
        <v>173</v>
      </c>
      <c r="L24" s="224">
        <v>1</v>
      </c>
      <c r="M24" s="148" t="s">
        <v>186</v>
      </c>
      <c r="N24" s="222" t="s">
        <v>169</v>
      </c>
      <c r="O24" s="205">
        <v>1</v>
      </c>
      <c r="P24" s="214">
        <v>45139</v>
      </c>
      <c r="Q24" s="214">
        <v>45657</v>
      </c>
      <c r="R24" s="257">
        <v>46295</v>
      </c>
      <c r="S24" s="263">
        <v>46203</v>
      </c>
      <c r="T24" s="150"/>
      <c r="U24" s="150"/>
      <c r="V24" s="187" t="str">
        <f t="shared" si="0"/>
        <v/>
      </c>
      <c r="W24" s="185" t="str">
        <f t="shared" si="1"/>
        <v/>
      </c>
      <c r="X24" s="256" t="str">
        <f t="shared" si="2"/>
        <v/>
      </c>
      <c r="Y24" s="264" t="s">
        <v>141</v>
      </c>
      <c r="Z24" s="150" t="s">
        <v>124</v>
      </c>
      <c r="AA24" s="150" t="s">
        <v>142</v>
      </c>
      <c r="AB24" s="150"/>
      <c r="AC24" s="150"/>
      <c r="AD24" s="150"/>
      <c r="AE24" s="150"/>
      <c r="AF24" s="150"/>
      <c r="AG24" s="184" t="str">
        <f>IF(AD24="","",IF(AF24&lt;100%, IF(AF24&lt;100%, "ALERTA","EN EJECUCIÓN"), IF(AF24=100%, "OK", "EN EJECUCIÓN")))</f>
        <v/>
      </c>
      <c r="AH24" s="150"/>
      <c r="AI24" s="150"/>
      <c r="AJ24" s="150"/>
      <c r="AK24" s="186"/>
      <c r="AL24" s="150"/>
      <c r="AM24" s="182"/>
      <c r="AN24" s="187" t="str">
        <f>(IF(AM24="","",IF(OR($M24=0,$M24="",AK24=""),"",AM24/$M24)))</f>
        <v/>
      </c>
      <c r="AO24" s="183" t="str">
        <f>(IF(OR($P24="",AN24=""),"",IF(OR($P24=0,AN24=0),0,IF((AN24*100%)/$P24&gt;100%,100%,(AN24*100%)/$P24))))</f>
        <v/>
      </c>
      <c r="AP24" s="184" t="str">
        <f>IF(AM24="","",IF(AO24&lt;100%, IF(AO24&lt;100%, "ALERTA","EN EJECUCIÓN"), IF(AO24=100%, "OK", "EN EJECUCIÓN")))</f>
        <v/>
      </c>
      <c r="AQ24" s="150"/>
      <c r="AR24" s="150"/>
      <c r="AS24" s="182"/>
      <c r="AT24" s="170"/>
      <c r="AU24" s="170"/>
      <c r="AV24" s="170"/>
      <c r="AW24" s="170"/>
      <c r="AX24" s="180" t="str">
        <f t="shared" si="3"/>
        <v>NO APLICA</v>
      </c>
      <c r="AY24" s="188" t="str">
        <f t="shared" si="4"/>
        <v>NO APLICA</v>
      </c>
      <c r="AZ24" s="150"/>
      <c r="BA24" s="148"/>
    </row>
    <row r="25" spans="2:53" ht="39.950000000000003" customHeight="1" x14ac:dyDescent="0.2">
      <c r="B25" s="148" t="s">
        <v>112</v>
      </c>
      <c r="C25" s="196" t="s">
        <v>113</v>
      </c>
      <c r="D25" s="266"/>
      <c r="E25" s="198" t="s">
        <v>115</v>
      </c>
      <c r="F25" s="221">
        <v>33</v>
      </c>
      <c r="G25" s="226" t="s">
        <v>198</v>
      </c>
      <c r="H25" s="222" t="s">
        <v>199</v>
      </c>
      <c r="I25" s="222" t="s">
        <v>200</v>
      </c>
      <c r="J25" s="196">
        <v>22</v>
      </c>
      <c r="K25" s="222" t="s">
        <v>201</v>
      </c>
      <c r="L25" s="224">
        <v>1</v>
      </c>
      <c r="M25" s="148" t="s">
        <v>186</v>
      </c>
      <c r="N25" s="222" t="s">
        <v>169</v>
      </c>
      <c r="O25" s="205">
        <v>1</v>
      </c>
      <c r="P25" s="214">
        <v>45323</v>
      </c>
      <c r="Q25" s="214">
        <v>45657</v>
      </c>
      <c r="R25" s="261">
        <v>46296</v>
      </c>
      <c r="S25" s="263">
        <v>46203</v>
      </c>
      <c r="T25" s="150"/>
      <c r="U25" s="150"/>
      <c r="V25" s="187" t="str">
        <f t="shared" si="0"/>
        <v/>
      </c>
      <c r="W25" s="185" t="str">
        <f t="shared" si="1"/>
        <v/>
      </c>
      <c r="X25" s="256" t="str">
        <f t="shared" si="2"/>
        <v/>
      </c>
      <c r="Y25" s="264" t="s">
        <v>141</v>
      </c>
      <c r="Z25" s="150" t="s">
        <v>124</v>
      </c>
      <c r="AA25" s="150" t="s">
        <v>142</v>
      </c>
      <c r="AB25" s="150"/>
      <c r="AC25" s="150"/>
      <c r="AD25" s="150"/>
      <c r="AE25" s="150"/>
      <c r="AF25" s="150"/>
      <c r="AG25" s="150"/>
      <c r="AH25" s="150"/>
      <c r="AI25" s="150"/>
      <c r="AJ25" s="150"/>
      <c r="AK25" s="150"/>
      <c r="AL25" s="150"/>
      <c r="AM25" s="150"/>
      <c r="AN25" s="150"/>
      <c r="AO25" s="150"/>
      <c r="AP25" s="150"/>
      <c r="AQ25" s="150"/>
      <c r="AR25" s="150"/>
      <c r="AS25" s="182"/>
      <c r="AT25" s="170"/>
      <c r="AU25" s="170"/>
      <c r="AV25" s="170"/>
      <c r="AW25" s="170"/>
      <c r="AX25" s="180" t="str">
        <f t="shared" si="3"/>
        <v>NO APLICA</v>
      </c>
      <c r="AY25" s="188" t="str">
        <f t="shared" si="4"/>
        <v>NO APLICA</v>
      </c>
      <c r="AZ25" s="150"/>
      <c r="BA25" s="148"/>
    </row>
    <row r="26" spans="2:53" ht="39.950000000000003" customHeight="1" x14ac:dyDescent="0.2">
      <c r="B26" s="148" t="s">
        <v>112</v>
      </c>
      <c r="C26" s="196" t="s">
        <v>113</v>
      </c>
      <c r="D26" s="266"/>
      <c r="E26" s="198" t="s">
        <v>115</v>
      </c>
      <c r="F26" s="221">
        <v>33</v>
      </c>
      <c r="G26" s="226" t="s">
        <v>198</v>
      </c>
      <c r="H26" s="222" t="s">
        <v>202</v>
      </c>
      <c r="I26" s="222" t="s">
        <v>203</v>
      </c>
      <c r="J26" s="196">
        <v>23</v>
      </c>
      <c r="K26" s="222" t="s">
        <v>192</v>
      </c>
      <c r="L26" s="224">
        <v>1</v>
      </c>
      <c r="M26" s="148" t="s">
        <v>186</v>
      </c>
      <c r="N26" s="222" t="s">
        <v>169</v>
      </c>
      <c r="O26" s="205">
        <v>1</v>
      </c>
      <c r="P26" s="214">
        <v>45323</v>
      </c>
      <c r="Q26" s="214">
        <v>45657</v>
      </c>
      <c r="R26" s="262">
        <v>46296</v>
      </c>
      <c r="S26" s="263">
        <v>46203</v>
      </c>
      <c r="T26" s="150"/>
      <c r="U26" s="150"/>
      <c r="V26" s="187" t="str">
        <f t="shared" si="0"/>
        <v/>
      </c>
      <c r="W26" s="185" t="str">
        <f t="shared" si="1"/>
        <v/>
      </c>
      <c r="X26" s="256" t="str">
        <f t="shared" si="2"/>
        <v/>
      </c>
      <c r="Y26" s="264" t="s">
        <v>141</v>
      </c>
      <c r="Z26" s="150" t="s">
        <v>124</v>
      </c>
      <c r="AA26" s="150" t="s">
        <v>142</v>
      </c>
      <c r="AB26" s="150"/>
      <c r="AC26" s="150"/>
      <c r="AD26" s="150"/>
      <c r="AE26" s="150"/>
      <c r="AF26" s="150"/>
      <c r="AG26" s="150"/>
      <c r="AH26" s="150"/>
      <c r="AI26" s="150"/>
      <c r="AJ26" s="150"/>
      <c r="AK26" s="150"/>
      <c r="AL26" s="150"/>
      <c r="AM26" s="150"/>
      <c r="AN26" s="150"/>
      <c r="AO26" s="150"/>
      <c r="AP26" s="150"/>
      <c r="AQ26" s="150"/>
      <c r="AR26" s="150"/>
      <c r="AS26" s="182"/>
      <c r="AT26" s="150"/>
      <c r="AU26" s="150"/>
      <c r="AV26" s="150"/>
      <c r="AW26" s="150"/>
      <c r="AX26" s="180" t="str">
        <f t="shared" si="3"/>
        <v>NO APLICA</v>
      </c>
      <c r="AY26" s="188" t="str">
        <f t="shared" si="4"/>
        <v>NO APLICA</v>
      </c>
      <c r="AZ26" s="150"/>
      <c r="BA26" s="148"/>
    </row>
    <row r="27" spans="2:53" ht="39.950000000000003" customHeight="1" x14ac:dyDescent="0.2">
      <c r="B27" s="148" t="s">
        <v>112</v>
      </c>
      <c r="C27" s="196" t="s">
        <v>113</v>
      </c>
      <c r="D27" s="266"/>
      <c r="E27" s="198" t="s">
        <v>115</v>
      </c>
      <c r="F27" s="221">
        <v>33</v>
      </c>
      <c r="G27" s="226" t="s">
        <v>198</v>
      </c>
      <c r="H27" s="222" t="s">
        <v>204</v>
      </c>
      <c r="I27" s="224" t="s">
        <v>205</v>
      </c>
      <c r="J27" s="196">
        <v>24</v>
      </c>
      <c r="K27" s="224" t="s">
        <v>206</v>
      </c>
      <c r="L27" s="222">
        <v>1</v>
      </c>
      <c r="M27" s="148" t="s">
        <v>186</v>
      </c>
      <c r="N27" s="222" t="s">
        <v>169</v>
      </c>
      <c r="O27" s="205">
        <v>1</v>
      </c>
      <c r="P27" s="214">
        <v>45128</v>
      </c>
      <c r="Q27" s="214">
        <v>45657</v>
      </c>
      <c r="R27" s="262">
        <v>46296</v>
      </c>
      <c r="S27" s="263">
        <v>46203</v>
      </c>
      <c r="T27" s="150"/>
      <c r="U27" s="150"/>
      <c r="V27" s="187" t="str">
        <f t="shared" si="0"/>
        <v/>
      </c>
      <c r="W27" s="185" t="str">
        <f t="shared" si="1"/>
        <v/>
      </c>
      <c r="X27" s="256" t="str">
        <f t="shared" si="2"/>
        <v/>
      </c>
      <c r="Y27" s="264" t="s">
        <v>141</v>
      </c>
      <c r="Z27" s="150" t="s">
        <v>124</v>
      </c>
      <c r="AA27" s="150" t="s">
        <v>142</v>
      </c>
      <c r="AB27" s="150"/>
      <c r="AC27" s="150"/>
      <c r="AD27" s="150"/>
      <c r="AE27" s="150"/>
      <c r="AF27" s="150"/>
      <c r="AG27" s="184" t="str">
        <f>IF(AD27="","",IF(AF27&lt;100%, IF(AF27&lt;100%, "ALERTA","EN EJECUCIÓN"), IF(AF27=100%, "OK", "EN EJECUCIÓN")))</f>
        <v/>
      </c>
      <c r="AH27" s="150"/>
      <c r="AI27" s="150"/>
      <c r="AJ27" s="150"/>
      <c r="AK27" s="186"/>
      <c r="AL27" s="150"/>
      <c r="AM27" s="182"/>
      <c r="AN27" s="187" t="str">
        <f>(IF(AM27="","",IF(OR($M27=0,$M27="",AK27=""),"",AM27/$M27)))</f>
        <v/>
      </c>
      <c r="AO27" s="183" t="str">
        <f>(IF(OR($P27="",AN27=""),"",IF(OR($P27=0,AN27=0),0,IF((AN27*100%)/$P27&gt;100%,100%,(AN27*100%)/$P27))))</f>
        <v/>
      </c>
      <c r="AP27" s="184" t="str">
        <f>IF(AM27="","",IF(AO27&lt;100%, IF(AO27&lt;100%, "ALERTA","EN EJECUCIÓN"), IF(AO27=100%, "OK", "EN EJECUCIÓN")))</f>
        <v/>
      </c>
      <c r="AQ27" s="150"/>
      <c r="AR27" s="150"/>
      <c r="AS27" s="182"/>
      <c r="AT27" s="170"/>
      <c r="AU27" s="170"/>
      <c r="AV27" s="170"/>
      <c r="AW27" s="170"/>
      <c r="AX27" s="180" t="str">
        <f t="shared" si="3"/>
        <v>NO APLICA</v>
      </c>
      <c r="AY27" s="188" t="str">
        <f t="shared" si="4"/>
        <v>NO APLICA</v>
      </c>
      <c r="AZ27" s="150"/>
      <c r="BA27" s="148"/>
    </row>
    <row r="28" spans="2:53" ht="39.950000000000003" customHeight="1" x14ac:dyDescent="0.2">
      <c r="B28" s="148" t="s">
        <v>112</v>
      </c>
      <c r="C28" s="196" t="s">
        <v>113</v>
      </c>
      <c r="D28" s="265" t="s">
        <v>207</v>
      </c>
      <c r="E28" s="198" t="s">
        <v>115</v>
      </c>
      <c r="F28" s="221">
        <v>38</v>
      </c>
      <c r="G28" s="228" t="s">
        <v>208</v>
      </c>
      <c r="H28" s="229" t="s">
        <v>209</v>
      </c>
      <c r="I28" s="230" t="s">
        <v>210</v>
      </c>
      <c r="J28" s="196">
        <v>25</v>
      </c>
      <c r="K28" s="231" t="s">
        <v>211</v>
      </c>
      <c r="L28" s="232">
        <v>1</v>
      </c>
      <c r="M28" s="148" t="s">
        <v>168</v>
      </c>
      <c r="N28" s="222" t="s">
        <v>169</v>
      </c>
      <c r="O28" s="205">
        <v>1</v>
      </c>
      <c r="P28" s="214">
        <v>46097</v>
      </c>
      <c r="Q28" s="233">
        <v>46111</v>
      </c>
      <c r="R28" s="257">
        <v>46295</v>
      </c>
      <c r="S28" s="263">
        <v>46203</v>
      </c>
      <c r="T28" s="150"/>
      <c r="U28" s="150"/>
      <c r="V28" s="187" t="str">
        <f t="shared" si="0"/>
        <v/>
      </c>
      <c r="W28" s="185" t="str">
        <f t="shared" si="1"/>
        <v/>
      </c>
      <c r="X28" s="256" t="str">
        <f t="shared" si="2"/>
        <v/>
      </c>
      <c r="Y28" s="258" t="s">
        <v>123</v>
      </c>
      <c r="Z28" s="150" t="s">
        <v>124</v>
      </c>
      <c r="AA28" s="150" t="s">
        <v>125</v>
      </c>
      <c r="AB28" s="150"/>
      <c r="AC28" s="150"/>
      <c r="AD28" s="150"/>
      <c r="AE28" s="150"/>
      <c r="AF28" s="150"/>
      <c r="AG28" s="150"/>
      <c r="AH28" s="150"/>
      <c r="AI28" s="150"/>
      <c r="AJ28" s="150"/>
      <c r="AK28" s="150"/>
      <c r="AL28" s="150"/>
      <c r="AM28" s="150"/>
      <c r="AN28" s="150"/>
      <c r="AO28" s="150"/>
      <c r="AP28" s="150"/>
      <c r="AQ28" s="150"/>
      <c r="AR28" s="150"/>
      <c r="AS28" s="182"/>
      <c r="AT28" s="170"/>
      <c r="AU28" s="170"/>
      <c r="AV28" s="170"/>
      <c r="AW28" s="170"/>
      <c r="AX28" s="180" t="str">
        <f t="shared" si="3"/>
        <v>NO APLICA</v>
      </c>
      <c r="AY28" s="188" t="str">
        <f t="shared" si="4"/>
        <v>NO APLICA</v>
      </c>
      <c r="AZ28" s="150"/>
      <c r="BA28" s="148"/>
    </row>
    <row r="29" spans="2:53" ht="39.950000000000003" customHeight="1" x14ac:dyDescent="0.2">
      <c r="B29" s="148" t="s">
        <v>112</v>
      </c>
      <c r="C29" s="196" t="s">
        <v>113</v>
      </c>
      <c r="D29" s="266"/>
      <c r="E29" s="198" t="s">
        <v>115</v>
      </c>
      <c r="F29" s="221">
        <v>39</v>
      </c>
      <c r="G29" s="228" t="s">
        <v>208</v>
      </c>
      <c r="H29" s="229" t="s">
        <v>209</v>
      </c>
      <c r="I29" s="230" t="s">
        <v>212</v>
      </c>
      <c r="J29" s="196">
        <v>26</v>
      </c>
      <c r="K29" s="231" t="s">
        <v>192</v>
      </c>
      <c r="L29" s="232">
        <v>1</v>
      </c>
      <c r="M29" s="148" t="s">
        <v>168</v>
      </c>
      <c r="N29" s="222" t="s">
        <v>169</v>
      </c>
      <c r="O29" s="205">
        <v>1</v>
      </c>
      <c r="P29" s="214">
        <v>46127</v>
      </c>
      <c r="Q29" s="214">
        <v>46127</v>
      </c>
      <c r="R29" s="148"/>
      <c r="S29" s="263">
        <v>46203</v>
      </c>
      <c r="T29" s="150"/>
      <c r="U29" s="150"/>
      <c r="V29" s="187" t="str">
        <f t="shared" si="0"/>
        <v/>
      </c>
      <c r="W29" s="185" t="str">
        <f t="shared" si="1"/>
        <v/>
      </c>
      <c r="X29" s="256" t="str">
        <f t="shared" si="2"/>
        <v/>
      </c>
      <c r="Y29" s="258" t="s">
        <v>176</v>
      </c>
      <c r="Z29" s="150" t="s">
        <v>124</v>
      </c>
      <c r="AA29" s="150" t="s">
        <v>177</v>
      </c>
      <c r="AB29" s="150"/>
      <c r="AC29" s="150"/>
      <c r="AD29" s="150"/>
      <c r="AE29" s="150"/>
      <c r="AF29" s="150"/>
      <c r="AG29" s="150"/>
      <c r="AH29" s="150"/>
      <c r="AI29" s="150"/>
      <c r="AJ29" s="150"/>
      <c r="AK29" s="150"/>
      <c r="AL29" s="150"/>
      <c r="AM29" s="150"/>
      <c r="AN29" s="150"/>
      <c r="AO29" s="150"/>
      <c r="AP29" s="150"/>
      <c r="AQ29" s="150"/>
      <c r="AR29" s="150"/>
      <c r="AS29" s="182"/>
      <c r="AT29" s="150"/>
      <c r="AU29" s="150"/>
      <c r="AV29" s="150"/>
      <c r="AW29" s="150"/>
      <c r="AX29" s="180" t="str">
        <f t="shared" si="3"/>
        <v>NO APLICA</v>
      </c>
      <c r="AY29" s="188" t="str">
        <f t="shared" si="4"/>
        <v>NO APLICA</v>
      </c>
      <c r="AZ29" s="150"/>
      <c r="BA29" s="148"/>
    </row>
    <row r="30" spans="2:53" ht="39.950000000000003" customHeight="1" x14ac:dyDescent="0.2">
      <c r="B30" s="148" t="s">
        <v>112</v>
      </c>
      <c r="C30" s="196" t="s">
        <v>113</v>
      </c>
      <c r="D30" s="266"/>
      <c r="E30" s="198" t="s">
        <v>115</v>
      </c>
      <c r="F30" s="221">
        <v>40</v>
      </c>
      <c r="G30" s="228" t="s">
        <v>213</v>
      </c>
      <c r="H30" s="229" t="s">
        <v>209</v>
      </c>
      <c r="I30" s="230" t="s">
        <v>214</v>
      </c>
      <c r="J30" s="196">
        <v>27</v>
      </c>
      <c r="K30" s="231" t="s">
        <v>215</v>
      </c>
      <c r="L30" s="232">
        <v>1</v>
      </c>
      <c r="M30" s="148" t="s">
        <v>168</v>
      </c>
      <c r="N30" s="222" t="s">
        <v>169</v>
      </c>
      <c r="O30" s="205">
        <v>1</v>
      </c>
      <c r="P30" s="214">
        <v>46142</v>
      </c>
      <c r="Q30" s="214">
        <v>46203</v>
      </c>
      <c r="R30" s="257">
        <v>46295</v>
      </c>
      <c r="S30" s="263">
        <v>46203</v>
      </c>
      <c r="T30" s="150"/>
      <c r="U30" s="150"/>
      <c r="V30" s="187" t="str">
        <f t="shared" si="0"/>
        <v/>
      </c>
      <c r="W30" s="185" t="str">
        <f t="shared" si="1"/>
        <v/>
      </c>
      <c r="X30" s="256" t="str">
        <f t="shared" si="2"/>
        <v/>
      </c>
      <c r="Y30" s="264" t="s">
        <v>141</v>
      </c>
      <c r="Z30" s="150" t="s">
        <v>124</v>
      </c>
      <c r="AA30" s="150" t="s">
        <v>142</v>
      </c>
      <c r="AB30" s="150"/>
      <c r="AC30" s="150"/>
      <c r="AD30" s="150"/>
      <c r="AE30" s="150"/>
      <c r="AF30" s="150"/>
      <c r="AG30" s="184" t="str">
        <f>IF(AD30="","",IF(AF30&lt;100%, IF(AF30&lt;100%, "ALERTA","EN EJECUCIÓN"), IF(AF30=100%, "OK", "EN EJECUCIÓN")))</f>
        <v/>
      </c>
      <c r="AH30" s="150"/>
      <c r="AI30" s="150"/>
      <c r="AJ30" s="150"/>
      <c r="AK30" s="186"/>
      <c r="AL30" s="150"/>
      <c r="AM30" s="182"/>
      <c r="AN30" s="187" t="str">
        <f>(IF(AM30="","",IF(OR($M30=0,$M30="",AK30=""),"",AM30/$M30)))</f>
        <v/>
      </c>
      <c r="AO30" s="183" t="str">
        <f>(IF(OR($P30="",AN30=""),"",IF(OR($P30=0,AN30=0),0,IF((AN30*100%)/$P30&gt;100%,100%,(AN30*100%)/$P30))))</f>
        <v/>
      </c>
      <c r="AP30" s="184" t="str">
        <f>IF(AM30="","",IF(AO30&lt;100%, IF(AO30&lt;100%, "ALERTA","EN EJECUCIÓN"), IF(AO30=100%, "OK", "EN EJECUCIÓN")))</f>
        <v/>
      </c>
      <c r="AQ30" s="150"/>
      <c r="AR30" s="150"/>
      <c r="AS30" s="182"/>
      <c r="AT30" s="170"/>
      <c r="AU30" s="170"/>
      <c r="AV30" s="170"/>
      <c r="AW30" s="170"/>
      <c r="AX30" s="180" t="str">
        <f t="shared" si="3"/>
        <v>NO APLICA</v>
      </c>
      <c r="AY30" s="188" t="str">
        <f t="shared" si="4"/>
        <v>NO APLICA</v>
      </c>
      <c r="AZ30" s="150"/>
      <c r="BA30" s="148"/>
    </row>
    <row r="31" spans="2:53" ht="39.950000000000003" customHeight="1" x14ac:dyDescent="0.2">
      <c r="B31" s="148" t="s">
        <v>112</v>
      </c>
      <c r="C31" s="196" t="s">
        <v>113</v>
      </c>
      <c r="D31" s="266"/>
      <c r="E31" s="198" t="s">
        <v>115</v>
      </c>
      <c r="F31" s="221">
        <v>41</v>
      </c>
      <c r="G31" s="228" t="s">
        <v>213</v>
      </c>
      <c r="H31" s="229" t="s">
        <v>209</v>
      </c>
      <c r="I31" s="230" t="s">
        <v>216</v>
      </c>
      <c r="J31" s="196">
        <v>28</v>
      </c>
      <c r="K31" s="231" t="s">
        <v>192</v>
      </c>
      <c r="L31" s="232">
        <v>1</v>
      </c>
      <c r="M31" s="148" t="s">
        <v>168</v>
      </c>
      <c r="N31" s="222" t="s">
        <v>169</v>
      </c>
      <c r="O31" s="205">
        <v>1</v>
      </c>
      <c r="P31" s="214">
        <v>46218</v>
      </c>
      <c r="Q31" s="214">
        <v>46218</v>
      </c>
      <c r="R31" s="257">
        <v>46326</v>
      </c>
      <c r="S31" s="263">
        <v>46203</v>
      </c>
      <c r="T31" s="150"/>
      <c r="U31" s="150"/>
      <c r="V31" s="187" t="str">
        <f t="shared" si="0"/>
        <v/>
      </c>
      <c r="W31" s="185" t="str">
        <f t="shared" si="1"/>
        <v/>
      </c>
      <c r="X31" s="256" t="str">
        <f t="shared" si="2"/>
        <v/>
      </c>
      <c r="Y31" s="264" t="s">
        <v>141</v>
      </c>
      <c r="Z31" s="150" t="s">
        <v>124</v>
      </c>
      <c r="AA31" s="150" t="s">
        <v>142</v>
      </c>
      <c r="AB31" s="150"/>
      <c r="AC31" s="150"/>
      <c r="AD31" s="150"/>
      <c r="AE31" s="150"/>
      <c r="AF31" s="150"/>
      <c r="AG31" s="150"/>
      <c r="AH31" s="150"/>
      <c r="AI31" s="150"/>
      <c r="AJ31" s="150"/>
      <c r="AK31" s="150"/>
      <c r="AL31" s="150"/>
      <c r="AM31" s="150"/>
      <c r="AN31" s="150"/>
      <c r="AO31" s="150"/>
      <c r="AP31" s="150"/>
      <c r="AQ31" s="150"/>
      <c r="AR31" s="150"/>
      <c r="AS31" s="182"/>
      <c r="AT31" s="170"/>
      <c r="AU31" s="170"/>
      <c r="AV31" s="170"/>
      <c r="AW31" s="170"/>
      <c r="AX31" s="180" t="str">
        <f t="shared" si="3"/>
        <v>NO APLICA</v>
      </c>
      <c r="AY31" s="188" t="str">
        <f t="shared" si="4"/>
        <v>NO APLICA</v>
      </c>
      <c r="AZ31" s="150"/>
      <c r="BA31" s="148"/>
    </row>
    <row r="32" spans="2:53" ht="39.950000000000003" customHeight="1" x14ac:dyDescent="0.2">
      <c r="B32" s="148" t="s">
        <v>112</v>
      </c>
      <c r="C32" s="196" t="s">
        <v>113</v>
      </c>
      <c r="D32" s="266"/>
      <c r="E32" s="198" t="s">
        <v>115</v>
      </c>
      <c r="F32" s="221">
        <v>42</v>
      </c>
      <c r="G32" s="228" t="s">
        <v>217</v>
      </c>
      <c r="H32" s="229" t="s">
        <v>209</v>
      </c>
      <c r="I32" s="230" t="s">
        <v>218</v>
      </c>
      <c r="J32" s="196">
        <v>29</v>
      </c>
      <c r="K32" s="231" t="s">
        <v>219</v>
      </c>
      <c r="L32" s="232">
        <v>1</v>
      </c>
      <c r="M32" s="148" t="s">
        <v>168</v>
      </c>
      <c r="N32" s="222" t="s">
        <v>169</v>
      </c>
      <c r="O32" s="205">
        <v>1</v>
      </c>
      <c r="P32" s="214">
        <v>46218</v>
      </c>
      <c r="Q32" s="214">
        <v>46295</v>
      </c>
      <c r="R32" s="148"/>
      <c r="S32" s="263">
        <v>46203</v>
      </c>
      <c r="T32" s="150"/>
      <c r="U32" s="150"/>
      <c r="V32" s="187" t="str">
        <f t="shared" si="0"/>
        <v/>
      </c>
      <c r="W32" s="185" t="str">
        <f t="shared" si="1"/>
        <v/>
      </c>
      <c r="X32" s="256" t="str">
        <f t="shared" si="2"/>
        <v/>
      </c>
      <c r="Y32" s="264" t="s">
        <v>141</v>
      </c>
      <c r="Z32" s="150" t="s">
        <v>124</v>
      </c>
      <c r="AA32" s="150" t="s">
        <v>142</v>
      </c>
      <c r="AB32" s="150"/>
      <c r="AC32" s="150"/>
      <c r="AD32" s="150"/>
      <c r="AE32" s="150"/>
      <c r="AF32" s="150"/>
      <c r="AG32" s="150"/>
      <c r="AH32" s="150"/>
      <c r="AI32" s="150"/>
      <c r="AJ32" s="150"/>
      <c r="AK32" s="150"/>
      <c r="AL32" s="150"/>
      <c r="AM32" s="150"/>
      <c r="AN32" s="150"/>
      <c r="AO32" s="150"/>
      <c r="AP32" s="150"/>
      <c r="AQ32" s="150"/>
      <c r="AR32" s="150"/>
      <c r="AS32" s="182"/>
      <c r="AT32" s="150"/>
      <c r="AU32" s="150"/>
      <c r="AV32" s="150"/>
      <c r="AW32" s="150"/>
      <c r="AX32" s="180" t="str">
        <f t="shared" si="3"/>
        <v>NO APLICA</v>
      </c>
      <c r="AY32" s="188" t="str">
        <f t="shared" si="4"/>
        <v>NO APLICA</v>
      </c>
      <c r="AZ32" s="150"/>
      <c r="BA32" s="148"/>
    </row>
    <row r="33" spans="2:53" ht="39.950000000000003" customHeight="1" x14ac:dyDescent="0.2">
      <c r="B33" s="148" t="s">
        <v>112</v>
      </c>
      <c r="C33" s="196" t="s">
        <v>113</v>
      </c>
      <c r="D33" s="267"/>
      <c r="E33" s="198" t="s">
        <v>115</v>
      </c>
      <c r="F33" s="221">
        <v>42</v>
      </c>
      <c r="G33" s="228" t="s">
        <v>217</v>
      </c>
      <c r="H33" s="229" t="s">
        <v>209</v>
      </c>
      <c r="I33" s="230" t="s">
        <v>220</v>
      </c>
      <c r="J33" s="196">
        <v>30</v>
      </c>
      <c r="K33" s="231" t="s">
        <v>192</v>
      </c>
      <c r="L33" s="232">
        <v>1</v>
      </c>
      <c r="M33" s="148" t="s">
        <v>168</v>
      </c>
      <c r="N33" s="222" t="s">
        <v>169</v>
      </c>
      <c r="O33" s="205">
        <v>1</v>
      </c>
      <c r="P33" s="214">
        <v>46310</v>
      </c>
      <c r="Q33" s="214">
        <v>46310</v>
      </c>
      <c r="R33" s="148"/>
      <c r="S33" s="263">
        <v>46203</v>
      </c>
      <c r="T33" s="150"/>
      <c r="U33" s="150"/>
      <c r="V33" s="187" t="str">
        <f t="shared" si="0"/>
        <v/>
      </c>
      <c r="W33" s="185" t="str">
        <f t="shared" si="1"/>
        <v/>
      </c>
      <c r="X33" s="256" t="str">
        <f t="shared" si="2"/>
        <v/>
      </c>
      <c r="Y33" s="264" t="s">
        <v>141</v>
      </c>
      <c r="Z33" s="150" t="s">
        <v>124</v>
      </c>
      <c r="AA33" s="150" t="s">
        <v>142</v>
      </c>
      <c r="AB33" s="150"/>
      <c r="AC33" s="150"/>
      <c r="AD33" s="150"/>
      <c r="AE33" s="150"/>
      <c r="AF33" s="150"/>
      <c r="AG33" s="184" t="str">
        <f>IF(AD33="","",IF(AF33&lt;100%, IF(AF33&lt;100%, "ALERTA","EN EJECUCIÓN"), IF(AF33=100%, "OK", "EN EJECUCIÓN")))</f>
        <v/>
      </c>
      <c r="AH33" s="150"/>
      <c r="AI33" s="150"/>
      <c r="AJ33" s="150"/>
      <c r="AK33" s="186"/>
      <c r="AL33" s="150"/>
      <c r="AM33" s="182"/>
      <c r="AN33" s="187" t="str">
        <f>(IF(AM33="","",IF(OR($M33=0,$M33="",AK33=""),"",AM33/$M33)))</f>
        <v/>
      </c>
      <c r="AO33" s="183" t="str">
        <f>(IF(OR($P33="",AN33=""),"",IF(OR($P33=0,AN33=0),0,IF((AN33*100%)/$P33&gt;100%,100%,(AN33*100%)/$P33))))</f>
        <v/>
      </c>
      <c r="AP33" s="184" t="str">
        <f>IF(AM33="","",IF(AO33&lt;100%, IF(AO33&lt;100%, "ALERTA","EN EJECUCIÓN"), IF(AO33=100%, "OK", "EN EJECUCIÓN")))</f>
        <v/>
      </c>
      <c r="AQ33" s="150"/>
      <c r="AR33" s="150"/>
      <c r="AS33" s="182"/>
      <c r="AT33" s="170"/>
      <c r="AU33" s="170"/>
      <c r="AV33" s="170"/>
      <c r="AW33" s="170"/>
      <c r="AX33" s="180" t="str">
        <f t="shared" si="3"/>
        <v>NO APLICA</v>
      </c>
      <c r="AY33" s="188" t="str">
        <f t="shared" si="4"/>
        <v>NO APLICA</v>
      </c>
      <c r="AZ33" s="150"/>
      <c r="BA33" s="148"/>
    </row>
    <row r="34" spans="2:53" ht="39.950000000000003" customHeight="1" x14ac:dyDescent="0.2">
      <c r="B34" s="148"/>
      <c r="C34" s="148"/>
      <c r="D34" s="148"/>
      <c r="E34" s="148"/>
      <c r="F34" s="148"/>
      <c r="G34" s="148"/>
      <c r="H34" s="148"/>
      <c r="I34" s="149"/>
      <c r="J34" s="149"/>
      <c r="K34" s="148"/>
      <c r="L34" s="148"/>
      <c r="M34" s="148"/>
      <c r="N34" s="148"/>
      <c r="O34" s="148"/>
      <c r="P34" s="148"/>
      <c r="Q34" s="148"/>
      <c r="R34" s="148"/>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82"/>
      <c r="AT34" s="170"/>
      <c r="AU34" s="170"/>
      <c r="AV34" s="170"/>
      <c r="AW34" s="170"/>
      <c r="AX34" s="180" t="str">
        <f t="shared" si="3"/>
        <v>NO APLICA</v>
      </c>
      <c r="AY34" s="188" t="str">
        <f t="shared" si="4"/>
        <v>NO APLICA</v>
      </c>
      <c r="AZ34" s="150"/>
      <c r="BA34" s="148"/>
    </row>
    <row r="35" spans="2:53" ht="39.950000000000003" customHeight="1" x14ac:dyDescent="0.2">
      <c r="B35" s="148"/>
      <c r="C35" s="148"/>
      <c r="D35" s="148"/>
      <c r="E35" s="148"/>
      <c r="F35" s="148"/>
      <c r="G35" s="148"/>
      <c r="H35" s="148"/>
      <c r="I35" s="149"/>
      <c r="J35" s="149"/>
      <c r="K35" s="148"/>
      <c r="L35" s="148"/>
      <c r="M35" s="148"/>
      <c r="N35" s="148"/>
      <c r="O35" s="148"/>
      <c r="P35" s="148"/>
      <c r="Q35" s="148"/>
      <c r="R35" s="148"/>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82"/>
      <c r="AT35" s="150"/>
      <c r="AU35" s="150"/>
      <c r="AV35" s="150"/>
      <c r="AW35" s="150"/>
      <c r="AX35" s="180" t="str">
        <f t="shared" si="3"/>
        <v>NO APLICA</v>
      </c>
      <c r="AY35" s="188" t="str">
        <f t="shared" si="4"/>
        <v>NO APLICA</v>
      </c>
      <c r="AZ35" s="150"/>
      <c r="BA35" s="148"/>
    </row>
    <row r="36" spans="2:53" ht="39.950000000000003" customHeight="1" x14ac:dyDescent="0.2">
      <c r="B36" s="148"/>
      <c r="C36" s="148"/>
      <c r="D36" s="148"/>
      <c r="E36" s="148"/>
      <c r="F36" s="148"/>
      <c r="G36" s="148"/>
      <c r="H36" s="148"/>
      <c r="I36" s="149"/>
      <c r="J36" s="149"/>
      <c r="K36" s="148"/>
      <c r="L36" s="148"/>
      <c r="M36" s="148"/>
      <c r="N36" s="148"/>
      <c r="O36" s="185"/>
      <c r="P36" s="148"/>
      <c r="Q36" s="148"/>
      <c r="R36" s="148"/>
      <c r="S36" s="150"/>
      <c r="T36" s="150"/>
      <c r="U36" s="150"/>
      <c r="V36" s="150"/>
      <c r="W36" s="150"/>
      <c r="X36" s="184" t="str">
        <f>IF(U36="","",IF(W36&lt;100%, IF(W36&lt;100%, "ALERTA","EN EJECUCIÓN"), IF(W36=100%, "OK", "EN EJECUCIÓN")))</f>
        <v/>
      </c>
      <c r="Y36" s="150"/>
      <c r="Z36" s="150"/>
      <c r="AA36" s="150"/>
      <c r="AB36" s="150"/>
      <c r="AC36" s="150"/>
      <c r="AD36" s="150"/>
      <c r="AE36" s="150"/>
      <c r="AF36" s="150"/>
      <c r="AG36" s="184" t="str">
        <f>IF(AD36="","",IF(AF36&lt;100%, IF(AF36&lt;100%, "ALERTA","EN EJECUCIÓN"), IF(AF36=100%, "OK", "EN EJECUCIÓN")))</f>
        <v/>
      </c>
      <c r="AH36" s="150"/>
      <c r="AI36" s="150"/>
      <c r="AJ36" s="150"/>
      <c r="AK36" s="186"/>
      <c r="AL36" s="150"/>
      <c r="AM36" s="182"/>
      <c r="AN36" s="187" t="str">
        <f t="shared" ref="AN36" si="5">(IF(AM36="","",IF(OR($L36=0,$L36="",AK36=""),"",AM36/$L36)))</f>
        <v/>
      </c>
      <c r="AO36" s="183" t="str">
        <f>(IF(OR($O36="",AN36=""),"",IF(OR($O36=0,AN36=0),0,IF((AN36*100%)/$O36&gt;100%,100%,(AN36*100%)/$O36))))</f>
        <v/>
      </c>
      <c r="AP36" s="184" t="str">
        <f>IF(AM36="","",IF(AO36&lt;100%, IF(AO36&lt;100%, "ALERTA","EN EJECUCIÓN"), IF(AO36=100%, "OK", "EN EJECUCIÓN")))</f>
        <v/>
      </c>
      <c r="AQ36" s="150"/>
      <c r="AR36" s="150"/>
      <c r="AS36" s="182"/>
      <c r="AT36" s="170"/>
      <c r="AU36" s="170"/>
      <c r="AV36" s="170"/>
      <c r="AW36" s="170"/>
      <c r="AX36" s="180" t="str">
        <f t="shared" si="3"/>
        <v>NO APLICA</v>
      </c>
      <c r="AY36" s="188" t="str">
        <f t="shared" si="4"/>
        <v>NO APLICA</v>
      </c>
      <c r="AZ36" s="150"/>
      <c r="BA36" s="148"/>
    </row>
    <row r="37" spans="2:53" ht="39.950000000000003" customHeight="1" x14ac:dyDescent="0.2">
      <c r="B37" s="148"/>
      <c r="C37" s="148"/>
      <c r="D37" s="148"/>
      <c r="E37" s="148"/>
      <c r="F37" s="148"/>
      <c r="G37" s="148"/>
      <c r="H37" s="148"/>
      <c r="I37" s="149"/>
      <c r="J37" s="149"/>
      <c r="K37" s="148"/>
      <c r="L37" s="148"/>
      <c r="M37" s="148"/>
      <c r="N37" s="148"/>
      <c r="O37" s="148"/>
      <c r="P37" s="148"/>
      <c r="Q37" s="148"/>
      <c r="R37" s="148"/>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82"/>
      <c r="AT37" s="170"/>
      <c r="AU37" s="170"/>
      <c r="AV37" s="170"/>
      <c r="AW37" s="170"/>
      <c r="AX37" s="180" t="str">
        <f t="shared" si="3"/>
        <v>NO APLICA</v>
      </c>
      <c r="AY37" s="188" t="str">
        <f t="shared" si="4"/>
        <v>NO APLICA</v>
      </c>
      <c r="AZ37" s="150"/>
      <c r="BA37" s="148"/>
    </row>
    <row r="38" spans="2:53" ht="39.950000000000003" customHeight="1" x14ac:dyDescent="0.2">
      <c r="B38" s="148"/>
      <c r="C38" s="148"/>
      <c r="D38" s="148"/>
      <c r="E38" s="148"/>
      <c r="F38" s="148"/>
      <c r="G38" s="148"/>
      <c r="H38" s="148"/>
      <c r="I38" s="149"/>
      <c r="J38" s="149"/>
      <c r="K38" s="148"/>
      <c r="L38" s="148"/>
      <c r="M38" s="148"/>
      <c r="N38" s="148"/>
      <c r="O38" s="148"/>
      <c r="P38" s="148"/>
      <c r="Q38" s="148"/>
      <c r="R38" s="148"/>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82"/>
      <c r="AT38" s="150"/>
      <c r="AU38" s="150"/>
      <c r="AV38" s="150"/>
      <c r="AW38" s="150"/>
      <c r="AX38" s="180" t="str">
        <f t="shared" si="3"/>
        <v>NO APLICA</v>
      </c>
      <c r="AY38" s="188" t="str">
        <f t="shared" si="4"/>
        <v>NO APLICA</v>
      </c>
      <c r="AZ38" s="150"/>
      <c r="BA38" s="148"/>
    </row>
  </sheetData>
  <autoFilter ref="A3:BD38" xr:uid="{00000000-0001-0000-0100-000000000000}"/>
  <mergeCells count="11">
    <mergeCell ref="D28:D33"/>
    <mergeCell ref="D4:D6"/>
    <mergeCell ref="D8:D13"/>
    <mergeCell ref="D14:D27"/>
    <mergeCell ref="AS1:BA2"/>
    <mergeCell ref="S1:AR1"/>
    <mergeCell ref="B1:G2"/>
    <mergeCell ref="S2:AA2"/>
    <mergeCell ref="AB2:AJ2"/>
    <mergeCell ref="AK2:AR2"/>
    <mergeCell ref="H1:R2"/>
  </mergeCells>
  <conditionalFormatting sqref="X4:X33">
    <cfRule type="containsText" dxfId="157" priority="1" stopIfTrue="1" operator="containsText" text="EN TERMINO">
      <formula>NOT(ISERROR(SEARCH("EN TERMINO",X4)))</formula>
    </cfRule>
    <cfRule type="containsText" priority="2" operator="containsText" text="AMARILLO">
      <formula>NOT(ISERROR(SEARCH("AMARILLO",X4)))</formula>
    </cfRule>
    <cfRule type="containsText" dxfId="156" priority="3" stopIfTrue="1" operator="containsText" text="ALERTA">
      <formula>NOT(ISERROR(SEARCH("ALERTA",X4)))</formula>
    </cfRule>
    <cfRule type="containsText" dxfId="155" priority="4" stopIfTrue="1" operator="containsText" text="OK">
      <formula>NOT(ISERROR(SEARCH("OK",X4)))</formula>
    </cfRule>
    <cfRule type="dataBar" priority="5">
      <dataBar>
        <cfvo type="min"/>
        <cfvo type="max"/>
        <color rgb="FF638EC6"/>
      </dataBar>
    </cfRule>
  </conditionalFormatting>
  <conditionalFormatting sqref="X36">
    <cfRule type="containsText" dxfId="154" priority="76" stopIfTrue="1" operator="containsText" text="EN TERMINO">
      <formula>NOT(ISERROR(SEARCH("EN TERMINO",X36)))</formula>
    </cfRule>
    <cfRule type="containsText" priority="77" operator="containsText" text="AMARILLO">
      <formula>NOT(ISERROR(SEARCH("AMARILLO",X36)))</formula>
    </cfRule>
    <cfRule type="containsText" dxfId="153" priority="78" stopIfTrue="1" operator="containsText" text="ALERTA">
      <formula>NOT(ISERROR(SEARCH("ALERTA",X36)))</formula>
    </cfRule>
    <cfRule type="containsText" dxfId="152" priority="79" stopIfTrue="1" operator="containsText" text="OK">
      <formula>NOT(ISERROR(SEARCH("OK",X36)))</formula>
    </cfRule>
    <cfRule type="dataBar" priority="80">
      <dataBar>
        <cfvo type="min"/>
        <cfvo type="max"/>
        <color rgb="FF638EC6"/>
      </dataBar>
    </cfRule>
  </conditionalFormatting>
  <conditionalFormatting sqref="AG4">
    <cfRule type="containsText" dxfId="144" priority="211" stopIfTrue="1" operator="containsText" text="EN TERMINO">
      <formula>NOT(ISERROR(SEARCH("EN TERMINO",AG4)))</formula>
    </cfRule>
    <cfRule type="dataBar" priority="215">
      <dataBar>
        <cfvo type="min"/>
        <cfvo type="max"/>
        <color rgb="FF638EC6"/>
      </dataBar>
    </cfRule>
    <cfRule type="containsText" dxfId="143" priority="214" stopIfTrue="1" operator="containsText" text="OK">
      <formula>NOT(ISERROR(SEARCH("OK",AG4)))</formula>
    </cfRule>
    <cfRule type="containsText" dxfId="142" priority="213" stopIfTrue="1" operator="containsText" text="ALERTA">
      <formula>NOT(ISERROR(SEARCH("ALERTA",AG4)))</formula>
    </cfRule>
    <cfRule type="containsText" priority="212" operator="containsText" text="AMARILLO">
      <formula>NOT(ISERROR(SEARCH("AMARILLO",AG4)))</formula>
    </cfRule>
  </conditionalFormatting>
  <conditionalFormatting sqref="AG7">
    <cfRule type="containsText" dxfId="141" priority="208" stopIfTrue="1" operator="containsText" text="ALERTA">
      <formula>NOT(ISERROR(SEARCH("ALERTA",AG7)))</formula>
    </cfRule>
    <cfRule type="containsText" priority="207" operator="containsText" text="AMARILLO">
      <formula>NOT(ISERROR(SEARCH("AMARILLO",AG7)))</formula>
    </cfRule>
    <cfRule type="containsText" dxfId="140" priority="206" stopIfTrue="1" operator="containsText" text="EN TERMINO">
      <formula>NOT(ISERROR(SEARCH("EN TERMINO",AG7)))</formula>
    </cfRule>
    <cfRule type="dataBar" priority="210">
      <dataBar>
        <cfvo type="min"/>
        <cfvo type="max"/>
        <color rgb="FF638EC6"/>
      </dataBar>
    </cfRule>
    <cfRule type="containsText" dxfId="139" priority="209" stopIfTrue="1" operator="containsText" text="OK">
      <formula>NOT(ISERROR(SEARCH("OK",AG7)))</formula>
    </cfRule>
  </conditionalFormatting>
  <conditionalFormatting sqref="AG10">
    <cfRule type="containsText" dxfId="138" priority="203" stopIfTrue="1" operator="containsText" text="ALERTA">
      <formula>NOT(ISERROR(SEARCH("ALERTA",AG10)))</formula>
    </cfRule>
    <cfRule type="containsText" priority="202" operator="containsText" text="AMARILLO">
      <formula>NOT(ISERROR(SEARCH("AMARILLO",AG10)))</formula>
    </cfRule>
    <cfRule type="containsText" dxfId="137" priority="201" stopIfTrue="1" operator="containsText" text="EN TERMINO">
      <formula>NOT(ISERROR(SEARCH("EN TERMINO",AG10)))</formula>
    </cfRule>
    <cfRule type="dataBar" priority="205">
      <dataBar>
        <cfvo type="min"/>
        <cfvo type="max"/>
        <color rgb="FF638EC6"/>
      </dataBar>
    </cfRule>
    <cfRule type="containsText" dxfId="136" priority="204" stopIfTrue="1" operator="containsText" text="OK">
      <formula>NOT(ISERROR(SEARCH("OK",AG10)))</formula>
    </cfRule>
  </conditionalFormatting>
  <conditionalFormatting sqref="AG13">
    <cfRule type="dataBar" priority="200">
      <dataBar>
        <cfvo type="min"/>
        <cfvo type="max"/>
        <color rgb="FF638EC6"/>
      </dataBar>
    </cfRule>
    <cfRule type="containsText" dxfId="135" priority="199" stopIfTrue="1" operator="containsText" text="OK">
      <formula>NOT(ISERROR(SEARCH("OK",AG13)))</formula>
    </cfRule>
    <cfRule type="containsText" dxfId="134" priority="198" stopIfTrue="1" operator="containsText" text="ALERTA">
      <formula>NOT(ISERROR(SEARCH("ALERTA",AG13)))</formula>
    </cfRule>
    <cfRule type="containsText" dxfId="133" priority="196" stopIfTrue="1" operator="containsText" text="EN TERMINO">
      <formula>NOT(ISERROR(SEARCH("EN TERMINO",AG13)))</formula>
    </cfRule>
    <cfRule type="containsText" priority="197" operator="containsText" text="AMARILLO">
      <formula>NOT(ISERROR(SEARCH("AMARILLO",AG13)))</formula>
    </cfRule>
  </conditionalFormatting>
  <conditionalFormatting sqref="AG17">
    <cfRule type="dataBar" priority="190">
      <dataBar>
        <cfvo type="min"/>
        <cfvo type="max"/>
        <color rgb="FF638EC6"/>
      </dataBar>
    </cfRule>
    <cfRule type="containsText" dxfId="132" priority="188" stopIfTrue="1" operator="containsText" text="ALERTA">
      <formula>NOT(ISERROR(SEARCH("ALERTA",AG17)))</formula>
    </cfRule>
    <cfRule type="containsText" priority="187" operator="containsText" text="AMARILLO">
      <formula>NOT(ISERROR(SEARCH("AMARILLO",AG17)))</formula>
    </cfRule>
    <cfRule type="containsText" dxfId="131" priority="186" stopIfTrue="1" operator="containsText" text="EN TERMINO">
      <formula>NOT(ISERROR(SEARCH("EN TERMINO",AG17)))</formula>
    </cfRule>
    <cfRule type="containsText" dxfId="130" priority="189" stopIfTrue="1" operator="containsText" text="OK">
      <formula>NOT(ISERROR(SEARCH("OK",AG17)))</formula>
    </cfRule>
  </conditionalFormatting>
  <conditionalFormatting sqref="AG19">
    <cfRule type="containsText" dxfId="129" priority="183" stopIfTrue="1" operator="containsText" text="ALERTA">
      <formula>NOT(ISERROR(SEARCH("ALERTA",AG19)))</formula>
    </cfRule>
    <cfRule type="containsText" dxfId="128" priority="184" stopIfTrue="1" operator="containsText" text="OK">
      <formula>NOT(ISERROR(SEARCH("OK",AG19)))</formula>
    </cfRule>
    <cfRule type="dataBar" priority="185">
      <dataBar>
        <cfvo type="min"/>
        <cfvo type="max"/>
        <color rgb="FF638EC6"/>
      </dataBar>
    </cfRule>
    <cfRule type="containsText" dxfId="127" priority="181" stopIfTrue="1" operator="containsText" text="EN TERMINO">
      <formula>NOT(ISERROR(SEARCH("EN TERMINO",AG19)))</formula>
    </cfRule>
    <cfRule type="containsText" priority="182" operator="containsText" text="AMARILLO">
      <formula>NOT(ISERROR(SEARCH("AMARILLO",AG19)))</formula>
    </cfRule>
  </conditionalFormatting>
  <conditionalFormatting sqref="AG21">
    <cfRule type="containsText" dxfId="126" priority="178" stopIfTrue="1" operator="containsText" text="ALERTA">
      <formula>NOT(ISERROR(SEARCH("ALERTA",AG21)))</formula>
    </cfRule>
    <cfRule type="containsText" priority="177" operator="containsText" text="AMARILLO">
      <formula>NOT(ISERROR(SEARCH("AMARILLO",AG21)))</formula>
    </cfRule>
    <cfRule type="containsText" dxfId="125" priority="176" stopIfTrue="1" operator="containsText" text="EN TERMINO">
      <formula>NOT(ISERROR(SEARCH("EN TERMINO",AG21)))</formula>
    </cfRule>
    <cfRule type="dataBar" priority="180">
      <dataBar>
        <cfvo type="min"/>
        <cfvo type="max"/>
        <color rgb="FF638EC6"/>
      </dataBar>
    </cfRule>
    <cfRule type="containsText" dxfId="124" priority="179" stopIfTrue="1" operator="containsText" text="OK">
      <formula>NOT(ISERROR(SEARCH("OK",AG21)))</formula>
    </cfRule>
  </conditionalFormatting>
  <conditionalFormatting sqref="AG24">
    <cfRule type="containsText" priority="172" operator="containsText" text="AMARILLO">
      <formula>NOT(ISERROR(SEARCH("AMARILLO",AG24)))</formula>
    </cfRule>
    <cfRule type="containsText" dxfId="123" priority="174" stopIfTrue="1" operator="containsText" text="OK">
      <formula>NOT(ISERROR(SEARCH("OK",AG24)))</formula>
    </cfRule>
    <cfRule type="containsText" dxfId="122" priority="173" stopIfTrue="1" operator="containsText" text="ALERTA">
      <formula>NOT(ISERROR(SEARCH("ALERTA",AG24)))</formula>
    </cfRule>
    <cfRule type="containsText" dxfId="121" priority="171" stopIfTrue="1" operator="containsText" text="EN TERMINO">
      <formula>NOT(ISERROR(SEARCH("EN TERMINO",AG24)))</formula>
    </cfRule>
    <cfRule type="dataBar" priority="175">
      <dataBar>
        <cfvo type="min"/>
        <cfvo type="max"/>
        <color rgb="FF638EC6"/>
      </dataBar>
    </cfRule>
  </conditionalFormatting>
  <conditionalFormatting sqref="AG27">
    <cfRule type="dataBar" priority="170">
      <dataBar>
        <cfvo type="min"/>
        <cfvo type="max"/>
        <color rgb="FF638EC6"/>
      </dataBar>
    </cfRule>
    <cfRule type="containsText" dxfId="120" priority="169" stopIfTrue="1" operator="containsText" text="OK">
      <formula>NOT(ISERROR(SEARCH("OK",AG27)))</formula>
    </cfRule>
    <cfRule type="containsText" dxfId="119" priority="168" stopIfTrue="1" operator="containsText" text="ALERTA">
      <formula>NOT(ISERROR(SEARCH("ALERTA",AG27)))</formula>
    </cfRule>
    <cfRule type="containsText" priority="167" operator="containsText" text="AMARILLO">
      <formula>NOT(ISERROR(SEARCH("AMARILLO",AG27)))</formula>
    </cfRule>
    <cfRule type="containsText" dxfId="118" priority="166" stopIfTrue="1" operator="containsText" text="EN TERMINO">
      <formula>NOT(ISERROR(SEARCH("EN TERMINO",AG27)))</formula>
    </cfRule>
  </conditionalFormatting>
  <conditionalFormatting sqref="AG30">
    <cfRule type="dataBar" priority="160">
      <dataBar>
        <cfvo type="min"/>
        <cfvo type="max"/>
        <color rgb="FF638EC6"/>
      </dataBar>
    </cfRule>
    <cfRule type="containsText" dxfId="117" priority="159" stopIfTrue="1" operator="containsText" text="OK">
      <formula>NOT(ISERROR(SEARCH("OK",AG30)))</formula>
    </cfRule>
    <cfRule type="containsText" dxfId="116" priority="158" stopIfTrue="1" operator="containsText" text="ALERTA">
      <formula>NOT(ISERROR(SEARCH("ALERTA",AG30)))</formula>
    </cfRule>
    <cfRule type="containsText" priority="157" operator="containsText" text="AMARILLO">
      <formula>NOT(ISERROR(SEARCH("AMARILLO",AG30)))</formula>
    </cfRule>
    <cfRule type="containsText" dxfId="115" priority="156" stopIfTrue="1" operator="containsText" text="EN TERMINO">
      <formula>NOT(ISERROR(SEARCH("EN TERMINO",AG30)))</formula>
    </cfRule>
  </conditionalFormatting>
  <conditionalFormatting sqref="AG33">
    <cfRule type="containsText" dxfId="114" priority="153" stopIfTrue="1" operator="containsText" text="ALERTA">
      <formula>NOT(ISERROR(SEARCH("ALERTA",AG33)))</formula>
    </cfRule>
    <cfRule type="dataBar" priority="155">
      <dataBar>
        <cfvo type="min"/>
        <cfvo type="max"/>
        <color rgb="FF638EC6"/>
      </dataBar>
    </cfRule>
    <cfRule type="containsText" dxfId="113" priority="154" stopIfTrue="1" operator="containsText" text="OK">
      <formula>NOT(ISERROR(SEARCH("OK",AG33)))</formula>
    </cfRule>
    <cfRule type="containsText" priority="152" operator="containsText" text="AMARILLO">
      <formula>NOT(ISERROR(SEARCH("AMARILLO",AG33)))</formula>
    </cfRule>
    <cfRule type="containsText" dxfId="112" priority="151" stopIfTrue="1" operator="containsText" text="EN TERMINO">
      <formula>NOT(ISERROR(SEARCH("EN TERMINO",AG33)))</formula>
    </cfRule>
  </conditionalFormatting>
  <conditionalFormatting sqref="AG36">
    <cfRule type="containsText" dxfId="111" priority="149" stopIfTrue="1" operator="containsText" text="OK">
      <formula>NOT(ISERROR(SEARCH("OK",AG36)))</formula>
    </cfRule>
    <cfRule type="containsText" dxfId="110" priority="148" stopIfTrue="1" operator="containsText" text="ALERTA">
      <formula>NOT(ISERROR(SEARCH("ALERTA",AG36)))</formula>
    </cfRule>
    <cfRule type="containsText" priority="147" operator="containsText" text="AMARILLO">
      <formula>NOT(ISERROR(SEARCH("AMARILLO",AG36)))</formula>
    </cfRule>
    <cfRule type="dataBar" priority="150">
      <dataBar>
        <cfvo type="min"/>
        <cfvo type="max"/>
        <color rgb="FF638EC6"/>
      </dataBar>
    </cfRule>
    <cfRule type="containsText" dxfId="109" priority="146" stopIfTrue="1" operator="containsText" text="EN TERMINO">
      <formula>NOT(ISERROR(SEARCH("EN TERMINO",AG36)))</formula>
    </cfRule>
  </conditionalFormatting>
  <conditionalFormatting sqref="AP4">
    <cfRule type="containsText" dxfId="108" priority="444" stopIfTrue="1" operator="containsText" text="ALERTA">
      <formula>NOT(ISERROR(SEARCH("ALERTA",AP4)))</formula>
    </cfRule>
    <cfRule type="containsText" dxfId="107" priority="445" stopIfTrue="1" operator="containsText" text="OK">
      <formula>NOT(ISERROR(SEARCH("OK",AP4)))</formula>
    </cfRule>
    <cfRule type="dataBar" priority="446">
      <dataBar>
        <cfvo type="min"/>
        <cfvo type="max"/>
        <color rgb="FF638EC6"/>
      </dataBar>
    </cfRule>
    <cfRule type="containsText" priority="443" operator="containsText" text="AMARILLO">
      <formula>NOT(ISERROR(SEARCH("AMARILLO",AP4)))</formula>
    </cfRule>
    <cfRule type="containsText" dxfId="106" priority="442" stopIfTrue="1" operator="containsText" text="EN TERMINO">
      <formula>NOT(ISERROR(SEARCH("EN TERMINO",AP4)))</formula>
    </cfRule>
  </conditionalFormatting>
  <conditionalFormatting sqref="AP7">
    <cfRule type="containsText" dxfId="105" priority="428" stopIfTrue="1" operator="containsText" text="EN TERMINO">
      <formula>NOT(ISERROR(SEARCH("EN TERMINO",AP7)))</formula>
    </cfRule>
    <cfRule type="containsText" priority="429" operator="containsText" text="AMARILLO">
      <formula>NOT(ISERROR(SEARCH("AMARILLO",AP7)))</formula>
    </cfRule>
    <cfRule type="containsText" dxfId="104" priority="431" stopIfTrue="1" operator="containsText" text="OK">
      <formula>NOT(ISERROR(SEARCH("OK",AP7)))</formula>
    </cfRule>
    <cfRule type="dataBar" priority="432">
      <dataBar>
        <cfvo type="min"/>
        <cfvo type="max"/>
        <color rgb="FF638EC6"/>
      </dataBar>
    </cfRule>
    <cfRule type="containsText" dxfId="103" priority="430" stopIfTrue="1" operator="containsText" text="ALERTA">
      <formula>NOT(ISERROR(SEARCH("ALERTA",AP7)))</formula>
    </cfRule>
  </conditionalFormatting>
  <conditionalFormatting sqref="AP10">
    <cfRule type="containsText" dxfId="102" priority="416" stopIfTrue="1" operator="containsText" text="ALERTA">
      <formula>NOT(ISERROR(SEARCH("ALERTA",AP10)))</formula>
    </cfRule>
    <cfRule type="containsText" priority="415" operator="containsText" text="AMARILLO">
      <formula>NOT(ISERROR(SEARCH("AMARILLO",AP10)))</formula>
    </cfRule>
    <cfRule type="containsText" dxfId="101" priority="414" stopIfTrue="1" operator="containsText" text="EN TERMINO">
      <formula>NOT(ISERROR(SEARCH("EN TERMINO",AP10)))</formula>
    </cfRule>
    <cfRule type="dataBar" priority="418">
      <dataBar>
        <cfvo type="min"/>
        <cfvo type="max"/>
        <color rgb="FF638EC6"/>
      </dataBar>
    </cfRule>
    <cfRule type="containsText" dxfId="100" priority="417" stopIfTrue="1" operator="containsText" text="OK">
      <formula>NOT(ISERROR(SEARCH("OK",AP10)))</formula>
    </cfRule>
  </conditionalFormatting>
  <conditionalFormatting sqref="AP13">
    <cfRule type="containsText" dxfId="99" priority="400" stopIfTrue="1" operator="containsText" text="EN TERMINO">
      <formula>NOT(ISERROR(SEARCH("EN TERMINO",AP13)))</formula>
    </cfRule>
    <cfRule type="containsText" priority="401" operator="containsText" text="AMARILLO">
      <formula>NOT(ISERROR(SEARCH("AMARILLO",AP13)))</formula>
    </cfRule>
    <cfRule type="containsText" dxfId="98" priority="403" stopIfTrue="1" operator="containsText" text="OK">
      <formula>NOT(ISERROR(SEARCH("OK",AP13)))</formula>
    </cfRule>
    <cfRule type="containsText" dxfId="97" priority="402" stopIfTrue="1" operator="containsText" text="ALERTA">
      <formula>NOT(ISERROR(SEARCH("ALERTA",AP13)))</formula>
    </cfRule>
    <cfRule type="dataBar" priority="404">
      <dataBar>
        <cfvo type="min"/>
        <cfvo type="max"/>
        <color rgb="FF638EC6"/>
      </dataBar>
    </cfRule>
  </conditionalFormatting>
  <conditionalFormatting sqref="AP17">
    <cfRule type="dataBar" priority="376">
      <dataBar>
        <cfvo type="min"/>
        <cfvo type="max"/>
        <color rgb="FF638EC6"/>
      </dataBar>
    </cfRule>
    <cfRule type="containsText" priority="373" operator="containsText" text="AMARILLO">
      <formula>NOT(ISERROR(SEARCH("AMARILLO",AP17)))</formula>
    </cfRule>
    <cfRule type="containsText" dxfId="96" priority="375" stopIfTrue="1" operator="containsText" text="OK">
      <formula>NOT(ISERROR(SEARCH("OK",AP17)))</formula>
    </cfRule>
    <cfRule type="containsText" dxfId="95" priority="374" stopIfTrue="1" operator="containsText" text="ALERTA">
      <formula>NOT(ISERROR(SEARCH("ALERTA",AP17)))</formula>
    </cfRule>
    <cfRule type="containsText" dxfId="94" priority="372" stopIfTrue="1" operator="containsText" text="EN TERMINO">
      <formula>NOT(ISERROR(SEARCH("EN TERMINO",AP17)))</formula>
    </cfRule>
  </conditionalFormatting>
  <conditionalFormatting sqref="AP19">
    <cfRule type="containsText" dxfId="93" priority="358" stopIfTrue="1" operator="containsText" text="EN TERMINO">
      <formula>NOT(ISERROR(SEARCH("EN TERMINO",AP19)))</formula>
    </cfRule>
    <cfRule type="containsText" priority="359" operator="containsText" text="AMARILLO">
      <formula>NOT(ISERROR(SEARCH("AMARILLO",AP19)))</formula>
    </cfRule>
    <cfRule type="containsText" dxfId="92" priority="360" stopIfTrue="1" operator="containsText" text="ALERTA">
      <formula>NOT(ISERROR(SEARCH("ALERTA",AP19)))</formula>
    </cfRule>
    <cfRule type="containsText" dxfId="91" priority="361" stopIfTrue="1" operator="containsText" text="OK">
      <formula>NOT(ISERROR(SEARCH("OK",AP19)))</formula>
    </cfRule>
    <cfRule type="dataBar" priority="362">
      <dataBar>
        <cfvo type="min"/>
        <cfvo type="max"/>
        <color rgb="FF638EC6"/>
      </dataBar>
    </cfRule>
  </conditionalFormatting>
  <conditionalFormatting sqref="AP21">
    <cfRule type="dataBar" priority="348">
      <dataBar>
        <cfvo type="min"/>
        <cfvo type="max"/>
        <color rgb="FF638EC6"/>
      </dataBar>
    </cfRule>
    <cfRule type="containsText" dxfId="90" priority="344" stopIfTrue="1" operator="containsText" text="EN TERMINO">
      <formula>NOT(ISERROR(SEARCH("EN TERMINO",AP21)))</formula>
    </cfRule>
    <cfRule type="containsText" priority="345" operator="containsText" text="AMARILLO">
      <formula>NOT(ISERROR(SEARCH("AMARILLO",AP21)))</formula>
    </cfRule>
    <cfRule type="containsText" dxfId="89" priority="346" stopIfTrue="1" operator="containsText" text="ALERTA">
      <formula>NOT(ISERROR(SEARCH("ALERTA",AP21)))</formula>
    </cfRule>
    <cfRule type="containsText" dxfId="88" priority="347" stopIfTrue="1" operator="containsText" text="OK">
      <formula>NOT(ISERROR(SEARCH("OK",AP21)))</formula>
    </cfRule>
  </conditionalFormatting>
  <conditionalFormatting sqref="AP24">
    <cfRule type="dataBar" priority="334">
      <dataBar>
        <cfvo type="min"/>
        <cfvo type="max"/>
        <color rgb="FF638EC6"/>
      </dataBar>
    </cfRule>
    <cfRule type="containsText" dxfId="87" priority="333" stopIfTrue="1" operator="containsText" text="OK">
      <formula>NOT(ISERROR(SEARCH("OK",AP24)))</formula>
    </cfRule>
    <cfRule type="containsText" dxfId="86" priority="330" stopIfTrue="1" operator="containsText" text="EN TERMINO">
      <formula>NOT(ISERROR(SEARCH("EN TERMINO",AP24)))</formula>
    </cfRule>
    <cfRule type="containsText" priority="331" operator="containsText" text="AMARILLO">
      <formula>NOT(ISERROR(SEARCH("AMARILLO",AP24)))</formula>
    </cfRule>
    <cfRule type="containsText" dxfId="85" priority="332" stopIfTrue="1" operator="containsText" text="ALERTA">
      <formula>NOT(ISERROR(SEARCH("ALERTA",AP24)))</formula>
    </cfRule>
  </conditionalFormatting>
  <conditionalFormatting sqref="AP27">
    <cfRule type="containsText" dxfId="84" priority="319" stopIfTrue="1" operator="containsText" text="OK">
      <formula>NOT(ISERROR(SEARCH("OK",AP27)))</formula>
    </cfRule>
    <cfRule type="containsText" dxfId="83" priority="318" stopIfTrue="1" operator="containsText" text="ALERTA">
      <formula>NOT(ISERROR(SEARCH("ALERTA",AP27)))</formula>
    </cfRule>
    <cfRule type="dataBar" priority="320">
      <dataBar>
        <cfvo type="min"/>
        <cfvo type="max"/>
        <color rgb="FF638EC6"/>
      </dataBar>
    </cfRule>
    <cfRule type="containsText" dxfId="82" priority="316" stopIfTrue="1" operator="containsText" text="EN TERMINO">
      <formula>NOT(ISERROR(SEARCH("EN TERMINO",AP27)))</formula>
    </cfRule>
    <cfRule type="containsText" priority="317" operator="containsText" text="AMARILLO">
      <formula>NOT(ISERROR(SEARCH("AMARILLO",AP27)))</formula>
    </cfRule>
  </conditionalFormatting>
  <conditionalFormatting sqref="AP30">
    <cfRule type="containsText" dxfId="81" priority="288" stopIfTrue="1" operator="containsText" text="EN TERMINO">
      <formula>NOT(ISERROR(SEARCH("EN TERMINO",AP30)))</formula>
    </cfRule>
    <cfRule type="containsText" priority="289" operator="containsText" text="AMARILLO">
      <formula>NOT(ISERROR(SEARCH("AMARILLO",AP30)))</formula>
    </cfRule>
    <cfRule type="containsText" dxfId="80" priority="290" stopIfTrue="1" operator="containsText" text="ALERTA">
      <formula>NOT(ISERROR(SEARCH("ALERTA",AP30)))</formula>
    </cfRule>
    <cfRule type="containsText" dxfId="79" priority="291" stopIfTrue="1" operator="containsText" text="OK">
      <formula>NOT(ISERROR(SEARCH("OK",AP30)))</formula>
    </cfRule>
    <cfRule type="dataBar" priority="292">
      <dataBar>
        <cfvo type="min"/>
        <cfvo type="max"/>
        <color rgb="FF638EC6"/>
      </dataBar>
    </cfRule>
  </conditionalFormatting>
  <conditionalFormatting sqref="AP33">
    <cfRule type="containsText" dxfId="78" priority="274" stopIfTrue="1" operator="containsText" text="EN TERMINO">
      <formula>NOT(ISERROR(SEARCH("EN TERMINO",AP33)))</formula>
    </cfRule>
    <cfRule type="containsText" priority="275" operator="containsText" text="AMARILLO">
      <formula>NOT(ISERROR(SEARCH("AMARILLO",AP33)))</formula>
    </cfRule>
    <cfRule type="containsText" dxfId="77" priority="276" stopIfTrue="1" operator="containsText" text="ALERTA">
      <formula>NOT(ISERROR(SEARCH("ALERTA",AP33)))</formula>
    </cfRule>
    <cfRule type="containsText" dxfId="76" priority="277" stopIfTrue="1" operator="containsText" text="OK">
      <formula>NOT(ISERROR(SEARCH("OK",AP33)))</formula>
    </cfRule>
    <cfRule type="dataBar" priority="278">
      <dataBar>
        <cfvo type="min"/>
        <cfvo type="max"/>
        <color rgb="FF638EC6"/>
      </dataBar>
    </cfRule>
  </conditionalFormatting>
  <conditionalFormatting sqref="AP36">
    <cfRule type="containsText" priority="261" operator="containsText" text="AMARILLO">
      <formula>NOT(ISERROR(SEARCH("AMARILLO",AP36)))</formula>
    </cfRule>
    <cfRule type="containsText" dxfId="75" priority="260" stopIfTrue="1" operator="containsText" text="EN TERMINO">
      <formula>NOT(ISERROR(SEARCH("EN TERMINO",AP36)))</formula>
    </cfRule>
    <cfRule type="containsText" dxfId="74" priority="262" stopIfTrue="1" operator="containsText" text="ALERTA">
      <formula>NOT(ISERROR(SEARCH("ALERTA",AP36)))</formula>
    </cfRule>
    <cfRule type="containsText" dxfId="73" priority="263" stopIfTrue="1" operator="containsText" text="OK">
      <formula>NOT(ISERROR(SEARCH("OK",AP36)))</formula>
    </cfRule>
    <cfRule type="dataBar" priority="264">
      <dataBar>
        <cfvo type="min"/>
        <cfvo type="max"/>
        <color rgb="FF638EC6"/>
      </dataBar>
    </cfRule>
  </conditionalFormatting>
  <conditionalFormatting sqref="AY4:AY38">
    <cfRule type="containsText" dxfId="72" priority="433" operator="containsText" text="cerrada">
      <formula>NOT(ISERROR(SEARCH("cerrada",AY4)))</formula>
    </cfRule>
    <cfRule type="containsText" dxfId="71" priority="434" operator="containsText" text="cerrado">
      <formula>NOT(ISERROR(SEARCH("cerrado",AY4)))</formula>
    </cfRule>
    <cfRule type="containsText" dxfId="70" priority="435" operator="containsText" text="Abierto">
      <formula>NOT(ISERROR(SEARCH("Abierto",AY4)))</formula>
    </cfRule>
  </conditionalFormatting>
  <dataValidations count="10">
    <dataValidation type="list" allowBlank="1" showInputMessage="1" showErrorMessage="1" sqref="AV15 AV8 AV11 AV5 AV37 AV34 AV31 AV28 AV25 AV22 AV20 AV18" xr:uid="{00000000-0002-0000-0100-000000000000}">
      <formula1>$BB$4:$BC$4</formula1>
    </dataValidation>
    <dataValidation type="list" allowBlank="1" showInputMessage="1" showErrorMessage="1" sqref="AV13 AV7 AV10 AV4 AV36 AV33 AV30 AV27 AV24 AV21 AV19 AV17" xr:uid="{00000000-0002-0000-0100-000001000000}">
      <formula1>$BB$4:$BD$4</formula1>
    </dataValidation>
    <dataValidation type="list" allowBlank="1" showInputMessage="1" showErrorMessage="1" sqref="M4:M13" xr:uid="{67CA2AD0-43B8-42FC-AD5E-1A58E2734F8D}">
      <formula1>"Correctiva, Preventiva, Acción de mejora"</formula1>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4:L13" xr:uid="{0774CB10-F433-48C9-9CF3-0DFD0E9A43E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I12:I13" xr:uid="{A76EAD38-0AAC-425A-8E19-D1911B8DE398}">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K12:K13" xr:uid="{723F80A7-BFAD-4906-BF66-4AA7D5E90514}">
      <formula1>0</formula1>
      <formula2>390</formula2>
    </dataValidation>
    <dataValidation type="list" allowBlank="1" showInputMessage="1" showErrorMessage="1" sqref="N4:N7" xr:uid="{95E4D0A7-4083-4B88-A963-61B30543D9CD}">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P21:P27 P8 Q24:Q27 P19:Q19 P4:Q6" xr:uid="{2E9BA743-D146-4AEB-A1C5-A5BB68A5C79B}">
      <formula1>1900/1/1</formula1>
      <formula2>3000/1/1</formula2>
    </dataValidation>
    <dataValidation allowBlank="1" showDropDown="1" showInputMessage="1" showErrorMessage="1" sqref="AX4:AX38" xr:uid="{00000000-0002-0000-0100-000002000000}"/>
    <dataValidation type="list" allowBlank="1" showInputMessage="1" showErrorMessage="1" sqref="C4:C38" xr:uid="{00000000-0002-0000-0100-000003000000}">
      <formula1>INDIRECT(B4)</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456" operator="equal" id="{937FF525-88EE-45CC-B13B-3A5D01DEB2CD}">
            <xm:f>Hoja1!$J$27</xm:f>
            <x14:dxf>
              <font>
                <color theme="1"/>
              </font>
              <fill>
                <patternFill>
                  <bgColor rgb="FF00B050"/>
                </patternFill>
              </fill>
            </x14:dxf>
          </x14:cfRule>
          <x14:cfRule type="cellIs" priority="455" operator="equal" id="{6803CD51-E04A-484C-94DB-AF3C6A6DDE6C}">
            <xm:f>Hoja1!#REF!</xm:f>
            <x14:dxf>
              <font>
                <color theme="1"/>
              </font>
              <fill>
                <patternFill>
                  <bgColor rgb="FF00B050"/>
                </patternFill>
              </fill>
            </x14:dxf>
          </x14:cfRule>
          <x14:cfRule type="cellIs" priority="454" operator="equal" id="{E04FC3BA-F201-4A12-8E8B-D25A35EAD843}">
            <xm:f>Hoja1!$J$28</xm:f>
            <x14:dxf>
              <fill>
                <patternFill>
                  <bgColor rgb="FFFFC000"/>
                </patternFill>
              </fill>
            </x14:dxf>
          </x14:cfRule>
          <x14:cfRule type="cellIs" priority="460" operator="equal" id="{6E049ED0-D8BE-4521-BFB9-9B6D31D130C5}">
            <xm:f>Hoja1!$J$23</xm:f>
            <x14:dxf>
              <font>
                <strike val="0"/>
              </font>
              <fill>
                <patternFill>
                  <bgColor rgb="FFFFFF00"/>
                </patternFill>
              </fill>
            </x14:dxf>
          </x14:cfRule>
          <x14:cfRule type="cellIs" priority="459" operator="equal" id="{8751622E-A9C0-4B8E-82C7-96B81BF685DA}">
            <xm:f>Hoja1!$J$24</xm:f>
            <x14:dxf>
              <fill>
                <patternFill>
                  <bgColor rgb="FFFFFF00"/>
                </patternFill>
              </fill>
            </x14:dxf>
          </x14:cfRule>
          <x14:cfRule type="cellIs" priority="458" operator="equal" id="{0D1F1465-0506-493F-AEEA-CF5B70B1DA0E}">
            <xm:f>Hoja1!$J$25</xm:f>
            <x14:dxf>
              <fill>
                <patternFill>
                  <bgColor rgb="FFFFC000"/>
                </patternFill>
              </fill>
            </x14:dxf>
          </x14:cfRule>
          <x14:cfRule type="cellIs" priority="457" operator="equal" id="{097A22E9-0CAC-4FD9-9E30-59C8B047725F}">
            <xm:f>Hoja1!$J$26</xm:f>
            <x14:dxf>
              <fill>
                <patternFill>
                  <bgColor rgb="FFFF0000"/>
                </patternFill>
              </fill>
            </x14:dxf>
          </x14:cfRule>
          <xm:sqref>AA4:AA38 AJ4:AJ38 AR4:AR38</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Hoja1!$F$23:$F$25</xm:f>
          </x14:formula1>
          <xm:sqref>M34:M38</xm:sqref>
        </x14:dataValidation>
        <x14:dataValidation type="list" allowBlank="1" showInputMessage="1" showErrorMessage="1" xr:uid="{00000000-0002-0000-0100-000004000000}">
          <x14:formula1>
            <xm:f>Hoja1!$B$5:$B$6</xm:f>
          </x14:formula1>
          <xm:sqref>AS4:AU38</xm:sqref>
        </x14:dataValidation>
        <x14:dataValidation type="list" allowBlank="1" showInputMessage="1" showErrorMessage="1" xr:uid="{00000000-0002-0000-0100-000007000000}">
          <x14:formula1>
            <xm:f>Hoja1!$L$23:$L$24</xm:f>
          </x14:formula1>
          <xm:sqref>AW4:AW38</xm:sqref>
        </x14:dataValidation>
        <x14:dataValidation type="list" allowBlank="1" showInputMessage="1" showErrorMessage="1" xr:uid="{00000000-0002-0000-0100-000008000000}">
          <x14:formula1>
            <xm:f>Hoja1!$I$1:$J$1</xm:f>
          </x14:formula1>
          <xm:sqref>B4:B38</xm:sqref>
        </x14:dataValidation>
        <x14:dataValidation type="list" allowBlank="1" showInputMessage="1" showErrorMessage="1" xr:uid="{00000000-0002-0000-0100-000006000000}">
          <x14:formula1>
            <xm:f>Hoja1!$J$23:$J$28</xm:f>
          </x14:formula1>
          <xm:sqref>AR4:AR38 AJ4:AJ38 AA4:AA38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30"/>
  <sheetViews>
    <sheetView topLeftCell="A13" workbookViewId="0">
      <selection activeCell="J28" sqref="J28"/>
    </sheetView>
  </sheetViews>
  <sheetFormatPr baseColWidth="10" defaultColWidth="11.42578125" defaultRowHeight="16.5" x14ac:dyDescent="0.3"/>
  <cols>
    <col min="1" max="1" width="11.42578125" style="161"/>
    <col min="2" max="2" width="19.7109375" style="161" customWidth="1"/>
    <col min="3" max="3" width="24.7109375" style="161" customWidth="1"/>
    <col min="4" max="8" width="11.42578125" style="161"/>
    <col min="9" max="9" width="16.42578125" style="161" customWidth="1"/>
    <col min="10" max="10" width="16.7109375" style="161" customWidth="1"/>
    <col min="11" max="16384" width="11.42578125" style="161"/>
  </cols>
  <sheetData>
    <row r="1" spans="2:10" x14ac:dyDescent="0.3">
      <c r="H1" s="166" t="s">
        <v>221</v>
      </c>
      <c r="I1" s="161" t="s">
        <v>222</v>
      </c>
      <c r="J1" s="161" t="s">
        <v>112</v>
      </c>
    </row>
    <row r="2" spans="2:10" x14ac:dyDescent="0.3">
      <c r="B2" s="166" t="s">
        <v>223</v>
      </c>
      <c r="I2" t="s">
        <v>224</v>
      </c>
      <c r="J2" t="s">
        <v>225</v>
      </c>
    </row>
    <row r="3" spans="2:10" x14ac:dyDescent="0.3">
      <c r="I3" t="s">
        <v>226</v>
      </c>
      <c r="J3" t="s">
        <v>227</v>
      </c>
    </row>
    <row r="4" spans="2:10" ht="51" x14ac:dyDescent="0.3">
      <c r="B4" s="147" t="s">
        <v>228</v>
      </c>
      <c r="C4" s="147" t="s">
        <v>229</v>
      </c>
      <c r="I4" t="s">
        <v>230</v>
      </c>
      <c r="J4" t="s">
        <v>231</v>
      </c>
    </row>
    <row r="5" spans="2:10" x14ac:dyDescent="0.3">
      <c r="B5" s="173" t="s">
        <v>126</v>
      </c>
      <c r="C5" s="173" t="s">
        <v>127</v>
      </c>
      <c r="D5" s="174">
        <f>IF(B5="SI",50%,0%)</f>
        <v>0.5</v>
      </c>
      <c r="E5" s="174">
        <f>IF(C5="NO",50%,0%)</f>
        <v>0.5</v>
      </c>
      <c r="I5" t="s">
        <v>232</v>
      </c>
      <c r="J5" t="s">
        <v>113</v>
      </c>
    </row>
    <row r="6" spans="2:10" x14ac:dyDescent="0.3">
      <c r="B6" s="172" t="s">
        <v>127</v>
      </c>
      <c r="C6" s="172" t="s">
        <v>127</v>
      </c>
      <c r="D6" s="174">
        <f>IF(B6="SI",50%,0%)</f>
        <v>0</v>
      </c>
      <c r="E6" s="174">
        <f t="shared" ref="E6:E7" si="0">IF(C6="NO",50%,0%)</f>
        <v>0.5</v>
      </c>
      <c r="I6" t="s">
        <v>233</v>
      </c>
      <c r="J6" t="s">
        <v>234</v>
      </c>
    </row>
    <row r="7" spans="2:10" x14ac:dyDescent="0.3">
      <c r="B7" s="173" t="s">
        <v>127</v>
      </c>
      <c r="C7" s="173" t="s">
        <v>126</v>
      </c>
      <c r="D7" s="174">
        <f t="shared" ref="D7" si="1">IF(B7="SI",50%,0%)</f>
        <v>0</v>
      </c>
      <c r="E7" s="174">
        <f t="shared" si="0"/>
        <v>0</v>
      </c>
      <c r="I7" t="s">
        <v>235</v>
      </c>
      <c r="J7" t="s">
        <v>236</v>
      </c>
    </row>
    <row r="8" spans="2:10" x14ac:dyDescent="0.3">
      <c r="I8" t="s">
        <v>237</v>
      </c>
    </row>
    <row r="9" spans="2:10" x14ac:dyDescent="0.3">
      <c r="I9" t="s">
        <v>238</v>
      </c>
    </row>
    <row r="10" spans="2:10" x14ac:dyDescent="0.3">
      <c r="I10" t="s">
        <v>239</v>
      </c>
    </row>
    <row r="11" spans="2:10" x14ac:dyDescent="0.3">
      <c r="I11" t="s">
        <v>236</v>
      </c>
    </row>
    <row r="22" spans="6:16" x14ac:dyDescent="0.3">
      <c r="F22" s="166" t="s">
        <v>240</v>
      </c>
      <c r="G22" s="166"/>
      <c r="H22" s="166" t="s">
        <v>241</v>
      </c>
      <c r="I22" s="166"/>
      <c r="J22" s="166" t="s">
        <v>242</v>
      </c>
      <c r="K22" s="166"/>
      <c r="L22" s="166" t="s">
        <v>243</v>
      </c>
      <c r="M22" s="166"/>
      <c r="N22" s="166" t="s">
        <v>244</v>
      </c>
      <c r="O22" s="166"/>
      <c r="P22" s="166"/>
    </row>
    <row r="23" spans="6:16" x14ac:dyDescent="0.3">
      <c r="F23" s="193" t="s">
        <v>245</v>
      </c>
      <c r="G23" s="193"/>
      <c r="H23" s="193" t="s">
        <v>246</v>
      </c>
      <c r="I23" s="193"/>
      <c r="J23" s="193" t="s">
        <v>247</v>
      </c>
      <c r="K23" s="193"/>
      <c r="L23" s="193" t="s">
        <v>248</v>
      </c>
      <c r="M23" s="193"/>
      <c r="N23" s="193" t="s">
        <v>249</v>
      </c>
    </row>
    <row r="24" spans="6:16" x14ac:dyDescent="0.3">
      <c r="F24" s="193" t="s">
        <v>186</v>
      </c>
      <c r="G24" s="193"/>
      <c r="H24" s="193" t="s">
        <v>250</v>
      </c>
      <c r="I24" s="193"/>
      <c r="J24" s="193" t="s">
        <v>125</v>
      </c>
      <c r="K24" s="193"/>
      <c r="L24" s="193" t="s">
        <v>251</v>
      </c>
      <c r="M24" s="193"/>
      <c r="N24" s="193" t="s">
        <v>252</v>
      </c>
    </row>
    <row r="25" spans="6:16" x14ac:dyDescent="0.3">
      <c r="F25" s="193" t="s">
        <v>253</v>
      </c>
      <c r="G25" s="193"/>
      <c r="H25" s="193" t="s">
        <v>254</v>
      </c>
      <c r="I25" s="193"/>
      <c r="J25" s="193" t="s">
        <v>142</v>
      </c>
      <c r="K25" s="193"/>
      <c r="L25" s="193"/>
      <c r="M25" s="193"/>
      <c r="N25" s="193" t="s">
        <v>255</v>
      </c>
    </row>
    <row r="26" spans="6:16" x14ac:dyDescent="0.3">
      <c r="F26" s="193"/>
      <c r="G26" s="193"/>
      <c r="H26" s="193"/>
      <c r="I26" s="193"/>
      <c r="J26" s="193" t="s">
        <v>177</v>
      </c>
      <c r="K26" s="193"/>
      <c r="L26" s="193"/>
      <c r="M26" s="193"/>
      <c r="N26" s="193"/>
    </row>
    <row r="27" spans="6:16" x14ac:dyDescent="0.3">
      <c r="F27" s="193"/>
      <c r="G27" s="193"/>
      <c r="H27" s="193"/>
      <c r="I27" s="193"/>
      <c r="J27" s="193" t="s">
        <v>256</v>
      </c>
      <c r="K27" s="193"/>
      <c r="L27" s="193"/>
      <c r="M27" s="193"/>
      <c r="N27" s="193"/>
    </row>
    <row r="28" spans="6:16" x14ac:dyDescent="0.3">
      <c r="F28" s="193"/>
      <c r="G28" s="193"/>
      <c r="H28" s="193"/>
      <c r="I28" s="193"/>
      <c r="J28" s="193" t="s">
        <v>257</v>
      </c>
      <c r="K28" s="193"/>
      <c r="L28" s="193"/>
      <c r="M28" s="193"/>
      <c r="N28" s="193"/>
    </row>
    <row r="29" spans="6:16" x14ac:dyDescent="0.3">
      <c r="F29" s="193"/>
      <c r="G29" s="193"/>
      <c r="H29" s="193"/>
      <c r="I29" s="193"/>
      <c r="K29" s="193"/>
      <c r="L29" s="193"/>
      <c r="M29" s="193"/>
      <c r="N29" s="193"/>
    </row>
    <row r="30" spans="6:16" x14ac:dyDescent="0.3">
      <c r="F30" s="193"/>
      <c r="G30" s="193"/>
      <c r="H30" s="193"/>
      <c r="I30" s="193"/>
      <c r="J30" s="193"/>
      <c r="K30" s="193"/>
      <c r="L30" s="193"/>
      <c r="M30" s="193"/>
      <c r="N30" s="193"/>
    </row>
  </sheetData>
  <sheetProtection algorithmName="SHA-512" hashValue="fpJsGSuWwAADt7oe6IzJzneowG+2MkkgTyLZzpC0t44NGSWtKCwl2CvdDm2EZ+ywUc53h5B58G2lxWsj0dM1fg==" saltValue="UHsWFd9TIkOlB1x1quuKgg==" spinCount="100000" sheet="1" objects="1" scenarios="1"/>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98"/>
      <c r="B1" s="298"/>
      <c r="C1" s="298"/>
      <c r="D1" s="298"/>
      <c r="E1" s="298"/>
      <c r="F1" s="298"/>
      <c r="G1" s="298"/>
      <c r="H1" s="297" t="s">
        <v>258</v>
      </c>
      <c r="I1" s="297"/>
      <c r="J1" s="297"/>
      <c r="K1" s="297"/>
      <c r="L1" s="297"/>
      <c r="M1" s="297"/>
      <c r="N1" s="297"/>
      <c r="O1" s="297"/>
      <c r="P1" s="297"/>
      <c r="Q1" s="297"/>
      <c r="R1" s="297"/>
      <c r="S1" s="46"/>
      <c r="T1" s="299" t="s">
        <v>259</v>
      </c>
      <c r="U1" s="299"/>
      <c r="V1" s="299"/>
      <c r="W1" s="299"/>
      <c r="X1" s="299"/>
      <c r="Y1" s="299"/>
      <c r="Z1" s="299"/>
      <c r="AA1" s="299"/>
      <c r="AB1" s="299"/>
      <c r="AC1" s="300" t="s">
        <v>260</v>
      </c>
      <c r="AD1" s="300"/>
      <c r="AE1" s="300"/>
      <c r="AF1" s="300"/>
      <c r="AG1" s="300"/>
      <c r="AH1" s="300"/>
      <c r="AI1" s="300"/>
      <c r="AJ1" s="300"/>
      <c r="AK1" s="51"/>
      <c r="AL1" s="301" t="s">
        <v>261</v>
      </c>
      <c r="AM1" s="301"/>
      <c r="AN1" s="301"/>
      <c r="AO1" s="301"/>
      <c r="AP1" s="301"/>
      <c r="AQ1" s="301"/>
      <c r="AR1" s="301"/>
      <c r="AS1" s="301"/>
      <c r="AT1" s="52"/>
      <c r="AU1" s="293" t="s">
        <v>262</v>
      </c>
      <c r="AV1" s="293"/>
      <c r="AW1" s="293"/>
      <c r="AX1" s="293"/>
      <c r="AY1" s="293"/>
      <c r="AZ1" s="293"/>
      <c r="BA1" s="293"/>
      <c r="BB1" s="293"/>
      <c r="BC1" s="53"/>
      <c r="BD1" s="295" t="s">
        <v>263</v>
      </c>
      <c r="BE1" s="295"/>
      <c r="BF1" s="295"/>
      <c r="BG1" s="295"/>
      <c r="BH1" s="295"/>
      <c r="BI1" s="30"/>
      <c r="BJ1" s="30"/>
      <c r="BK1" s="30"/>
    </row>
    <row r="2" spans="1:63" ht="39.950000000000003" customHeight="1" x14ac:dyDescent="0.25">
      <c r="A2" s="296" t="s">
        <v>264</v>
      </c>
      <c r="B2" s="296" t="s">
        <v>11</v>
      </c>
      <c r="C2" s="296" t="s">
        <v>13</v>
      </c>
      <c r="D2" s="296" t="s">
        <v>265</v>
      </c>
      <c r="E2" s="296" t="s">
        <v>266</v>
      </c>
      <c r="F2" s="296" t="s">
        <v>15</v>
      </c>
      <c r="G2" s="296" t="s">
        <v>19</v>
      </c>
      <c r="H2" s="294" t="s">
        <v>83</v>
      </c>
      <c r="I2" s="297" t="s">
        <v>267</v>
      </c>
      <c r="J2" s="297"/>
      <c r="K2" s="297"/>
      <c r="L2" s="294" t="s">
        <v>84</v>
      </c>
      <c r="M2" s="294" t="s">
        <v>268</v>
      </c>
      <c r="N2" s="294" t="s">
        <v>269</v>
      </c>
      <c r="O2" s="294" t="s">
        <v>36</v>
      </c>
      <c r="P2" s="294" t="s">
        <v>270</v>
      </c>
      <c r="Q2" s="294" t="s">
        <v>271</v>
      </c>
      <c r="R2" s="294" t="s">
        <v>272</v>
      </c>
      <c r="S2" s="44"/>
      <c r="T2" s="303" t="s">
        <v>273</v>
      </c>
      <c r="U2" s="303" t="s">
        <v>274</v>
      </c>
      <c r="V2" s="303" t="s">
        <v>90</v>
      </c>
      <c r="W2" s="303" t="s">
        <v>91</v>
      </c>
      <c r="X2" s="303" t="s">
        <v>275</v>
      </c>
      <c r="Y2" s="303" t="s">
        <v>93</v>
      </c>
      <c r="Z2" s="303" t="s">
        <v>276</v>
      </c>
      <c r="AA2" s="303" t="s">
        <v>95</v>
      </c>
      <c r="AB2" s="45"/>
      <c r="AC2" s="302" t="s">
        <v>96</v>
      </c>
      <c r="AD2" s="302" t="s">
        <v>277</v>
      </c>
      <c r="AE2" s="302" t="s">
        <v>98</v>
      </c>
      <c r="AF2" s="302" t="s">
        <v>99</v>
      </c>
      <c r="AG2" s="302" t="s">
        <v>278</v>
      </c>
      <c r="AH2" s="302" t="s">
        <v>101</v>
      </c>
      <c r="AI2" s="302" t="s">
        <v>279</v>
      </c>
      <c r="AJ2" s="302" t="s">
        <v>103</v>
      </c>
      <c r="AK2" s="43"/>
      <c r="AL2" s="304" t="s">
        <v>104</v>
      </c>
      <c r="AM2" s="304" t="s">
        <v>280</v>
      </c>
      <c r="AN2" s="304" t="s">
        <v>106</v>
      </c>
      <c r="AO2" s="304" t="s">
        <v>107</v>
      </c>
      <c r="AP2" s="304" t="s">
        <v>281</v>
      </c>
      <c r="AQ2" s="304" t="s">
        <v>109</v>
      </c>
      <c r="AR2" s="304" t="s">
        <v>282</v>
      </c>
      <c r="AS2" s="304" t="s">
        <v>283</v>
      </c>
      <c r="AT2" s="48"/>
      <c r="AU2" s="306" t="s">
        <v>104</v>
      </c>
      <c r="AV2" s="47"/>
      <c r="AW2" s="306" t="s">
        <v>280</v>
      </c>
      <c r="AX2" s="306" t="s">
        <v>106</v>
      </c>
      <c r="AY2" s="306" t="s">
        <v>107</v>
      </c>
      <c r="AZ2" s="306" t="s">
        <v>108</v>
      </c>
      <c r="BA2" s="306" t="s">
        <v>109</v>
      </c>
      <c r="BB2" s="306" t="s">
        <v>282</v>
      </c>
      <c r="BC2" s="306" t="s">
        <v>284</v>
      </c>
      <c r="BD2" s="305" t="s">
        <v>57</v>
      </c>
      <c r="BE2" s="305" t="s">
        <v>285</v>
      </c>
      <c r="BF2" s="305" t="s">
        <v>286</v>
      </c>
      <c r="BG2" s="305" t="s">
        <v>287</v>
      </c>
      <c r="BH2" s="307" t="s">
        <v>288</v>
      </c>
      <c r="BI2" s="305" t="s">
        <v>286</v>
      </c>
      <c r="BJ2" s="305" t="s">
        <v>287</v>
      </c>
      <c r="BK2" s="307" t="s">
        <v>288</v>
      </c>
    </row>
    <row r="3" spans="1:63" ht="39.950000000000003" customHeight="1" x14ac:dyDescent="0.25">
      <c r="A3" s="296"/>
      <c r="B3" s="296"/>
      <c r="C3" s="296"/>
      <c r="D3" s="296"/>
      <c r="E3" s="296"/>
      <c r="F3" s="296"/>
      <c r="G3" s="296"/>
      <c r="H3" s="294"/>
      <c r="I3" s="34" t="s">
        <v>289</v>
      </c>
      <c r="J3" s="44" t="s">
        <v>28</v>
      </c>
      <c r="K3" s="44" t="s">
        <v>30</v>
      </c>
      <c r="L3" s="294"/>
      <c r="M3" s="294"/>
      <c r="N3" s="294"/>
      <c r="O3" s="294"/>
      <c r="P3" s="294"/>
      <c r="Q3" s="294"/>
      <c r="R3" s="294"/>
      <c r="S3" s="44" t="s">
        <v>290</v>
      </c>
      <c r="T3" s="303"/>
      <c r="U3" s="303"/>
      <c r="V3" s="303"/>
      <c r="W3" s="303"/>
      <c r="X3" s="303"/>
      <c r="Y3" s="303"/>
      <c r="Z3" s="303"/>
      <c r="AA3" s="303"/>
      <c r="AB3" s="45" t="s">
        <v>57</v>
      </c>
      <c r="AC3" s="302"/>
      <c r="AD3" s="302"/>
      <c r="AE3" s="302"/>
      <c r="AF3" s="302"/>
      <c r="AG3" s="302"/>
      <c r="AH3" s="302"/>
      <c r="AI3" s="302"/>
      <c r="AJ3" s="302"/>
      <c r="AK3" s="43" t="s">
        <v>57</v>
      </c>
      <c r="AL3" s="304"/>
      <c r="AM3" s="304"/>
      <c r="AN3" s="304"/>
      <c r="AO3" s="304"/>
      <c r="AP3" s="304"/>
      <c r="AQ3" s="304"/>
      <c r="AR3" s="304"/>
      <c r="AS3" s="304"/>
      <c r="AT3" s="48" t="s">
        <v>57</v>
      </c>
      <c r="AU3" s="306"/>
      <c r="AV3" s="47" t="s">
        <v>291</v>
      </c>
      <c r="AW3" s="306"/>
      <c r="AX3" s="306"/>
      <c r="AY3" s="306"/>
      <c r="AZ3" s="306"/>
      <c r="BA3" s="306"/>
      <c r="BB3" s="306"/>
      <c r="BC3" s="306"/>
      <c r="BD3" s="305"/>
      <c r="BE3" s="305"/>
      <c r="BF3" s="305"/>
      <c r="BG3" s="305"/>
      <c r="BH3" s="307"/>
      <c r="BI3" s="305"/>
      <c r="BJ3" s="305"/>
      <c r="BK3" s="307"/>
    </row>
    <row r="4" spans="1:63" ht="39.950000000000003" customHeight="1" x14ac:dyDescent="0.25">
      <c r="A4" s="1" t="s">
        <v>292</v>
      </c>
      <c r="B4" s="1" t="s">
        <v>293</v>
      </c>
      <c r="C4" s="1" t="s">
        <v>294</v>
      </c>
      <c r="D4" s="1" t="s">
        <v>292</v>
      </c>
      <c r="E4" s="1" t="s">
        <v>295</v>
      </c>
      <c r="F4" s="1" t="s">
        <v>293</v>
      </c>
      <c r="G4" s="1" t="s">
        <v>296</v>
      </c>
      <c r="H4" s="2" t="s">
        <v>297</v>
      </c>
      <c r="I4" s="35" t="s">
        <v>298</v>
      </c>
      <c r="J4" s="2"/>
      <c r="K4" s="2" t="s">
        <v>299</v>
      </c>
      <c r="L4" s="2" t="s">
        <v>293</v>
      </c>
      <c r="M4" s="2" t="s">
        <v>293</v>
      </c>
      <c r="N4" s="2" t="s">
        <v>300</v>
      </c>
      <c r="O4" s="2" t="s">
        <v>293</v>
      </c>
      <c r="P4" s="2" t="s">
        <v>301</v>
      </c>
      <c r="Q4" s="2" t="s">
        <v>292</v>
      </c>
      <c r="R4" s="2" t="s">
        <v>292</v>
      </c>
      <c r="S4" s="2" t="s">
        <v>292</v>
      </c>
      <c r="T4" s="26" t="s">
        <v>292</v>
      </c>
      <c r="U4" s="26" t="s">
        <v>302</v>
      </c>
      <c r="V4" s="26" t="s">
        <v>303</v>
      </c>
      <c r="W4" s="26" t="s">
        <v>304</v>
      </c>
      <c r="X4" s="26" t="s">
        <v>304</v>
      </c>
      <c r="Y4" s="26" t="s">
        <v>300</v>
      </c>
      <c r="Z4" s="26" t="s">
        <v>305</v>
      </c>
      <c r="AA4" s="26" t="s">
        <v>293</v>
      </c>
      <c r="AB4" s="26" t="s">
        <v>306</v>
      </c>
      <c r="AC4" s="27" t="s">
        <v>292</v>
      </c>
      <c r="AD4" s="27" t="s">
        <v>302</v>
      </c>
      <c r="AE4" s="27" t="s">
        <v>303</v>
      </c>
      <c r="AF4" s="27" t="s">
        <v>304</v>
      </c>
      <c r="AG4" s="27" t="s">
        <v>304</v>
      </c>
      <c r="AH4" s="27" t="s">
        <v>300</v>
      </c>
      <c r="AI4" s="27" t="s">
        <v>305</v>
      </c>
      <c r="AJ4" s="27" t="s">
        <v>293</v>
      </c>
      <c r="AK4" s="27"/>
      <c r="AL4" s="28" t="s">
        <v>292</v>
      </c>
      <c r="AM4" s="28" t="s">
        <v>302</v>
      </c>
      <c r="AN4" s="28" t="s">
        <v>303</v>
      </c>
      <c r="AO4" s="28" t="s">
        <v>304</v>
      </c>
      <c r="AP4" s="28" t="s">
        <v>304</v>
      </c>
      <c r="AQ4" s="28" t="s">
        <v>300</v>
      </c>
      <c r="AR4" s="28" t="s">
        <v>305</v>
      </c>
      <c r="AS4" s="28" t="s">
        <v>293</v>
      </c>
      <c r="AT4" s="28"/>
      <c r="AU4" s="29" t="s">
        <v>292</v>
      </c>
      <c r="AV4" s="29"/>
      <c r="AW4" s="29" t="s">
        <v>302</v>
      </c>
      <c r="AX4" s="29" t="s">
        <v>303</v>
      </c>
      <c r="AY4" s="29" t="s">
        <v>304</v>
      </c>
      <c r="AZ4" s="29" t="s">
        <v>304</v>
      </c>
      <c r="BA4" s="29" t="s">
        <v>300</v>
      </c>
      <c r="BB4" s="29" t="s">
        <v>305</v>
      </c>
      <c r="BC4" s="29"/>
      <c r="BD4" s="50" t="s">
        <v>306</v>
      </c>
      <c r="BE4" s="50"/>
      <c r="BF4" s="50" t="s">
        <v>306</v>
      </c>
      <c r="BG4" s="50" t="s">
        <v>293</v>
      </c>
      <c r="BH4" s="307"/>
      <c r="BI4" s="50" t="s">
        <v>306</v>
      </c>
      <c r="BJ4" s="50" t="s">
        <v>293</v>
      </c>
      <c r="BK4" s="307"/>
    </row>
    <row r="5" spans="1:63" ht="39.950000000000003" customHeight="1" x14ac:dyDescent="0.25">
      <c r="A5" s="58"/>
      <c r="B5" s="49" t="s">
        <v>307</v>
      </c>
      <c r="C5" s="308" t="s">
        <v>308</v>
      </c>
      <c r="D5" s="120">
        <v>44677</v>
      </c>
      <c r="E5" s="104" t="s">
        <v>309</v>
      </c>
      <c r="F5" s="121" t="s">
        <v>310</v>
      </c>
      <c r="G5" s="121" t="s">
        <v>311</v>
      </c>
      <c r="H5" s="54" t="s">
        <v>312</v>
      </c>
      <c r="I5" s="54" t="s">
        <v>313</v>
      </c>
      <c r="J5" s="54" t="s">
        <v>314</v>
      </c>
      <c r="K5" s="40">
        <v>1</v>
      </c>
      <c r="L5" s="40" t="s">
        <v>120</v>
      </c>
      <c r="M5" s="54" t="s">
        <v>315</v>
      </c>
      <c r="N5" s="54" t="s">
        <v>316</v>
      </c>
      <c r="O5" s="31">
        <v>1</v>
      </c>
      <c r="P5" s="118"/>
      <c r="Q5" s="107">
        <v>44713</v>
      </c>
      <c r="R5" s="107">
        <v>44910</v>
      </c>
      <c r="S5" s="119"/>
      <c r="T5" s="107"/>
      <c r="U5" s="108"/>
      <c r="V5" s="40"/>
      <c r="W5" s="100"/>
      <c r="X5" s="109"/>
      <c r="Y5" s="40"/>
      <c r="Z5" s="110"/>
      <c r="AA5" s="42"/>
      <c r="AB5" s="111"/>
      <c r="AC5" s="112"/>
      <c r="AD5" s="113"/>
      <c r="AE5" s="40"/>
      <c r="AF5" s="100"/>
      <c r="AG5" s="109"/>
      <c r="AH5" s="40"/>
      <c r="AI5" s="114"/>
      <c r="AJ5" s="54"/>
      <c r="AK5" s="111"/>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307</v>
      </c>
      <c r="C6" s="309"/>
      <c r="D6" s="120">
        <v>44677</v>
      </c>
      <c r="E6" s="104" t="s">
        <v>309</v>
      </c>
      <c r="F6" s="121" t="s">
        <v>310</v>
      </c>
      <c r="G6" s="122" t="s">
        <v>317</v>
      </c>
      <c r="H6" s="54" t="s">
        <v>318</v>
      </c>
      <c r="I6" s="54" t="s">
        <v>319</v>
      </c>
      <c r="J6" s="54" t="s">
        <v>320</v>
      </c>
      <c r="K6" s="40">
        <v>1</v>
      </c>
      <c r="L6" s="40" t="s">
        <v>120</v>
      </c>
      <c r="M6" s="54" t="s">
        <v>315</v>
      </c>
      <c r="N6" s="54" t="s">
        <v>316</v>
      </c>
      <c r="O6" s="31">
        <v>1</v>
      </c>
      <c r="P6" s="118"/>
      <c r="Q6" s="107">
        <v>44713</v>
      </c>
      <c r="R6" s="107">
        <v>44757</v>
      </c>
      <c r="S6" s="119"/>
      <c r="T6" s="41"/>
      <c r="U6" s="115"/>
      <c r="V6" s="37"/>
      <c r="W6" s="100"/>
      <c r="X6" s="109"/>
      <c r="Y6" s="40"/>
      <c r="Z6" s="102"/>
      <c r="AA6" s="42"/>
      <c r="AB6" s="111"/>
      <c r="AC6" s="112"/>
      <c r="AD6" s="110"/>
      <c r="AE6" s="40"/>
      <c r="AF6" s="100"/>
      <c r="AG6" s="109"/>
      <c r="AH6" s="40"/>
      <c r="AI6" s="114"/>
      <c r="AJ6" s="54"/>
      <c r="AK6" s="111"/>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307</v>
      </c>
      <c r="C7" s="309"/>
      <c r="D7" s="120">
        <v>44677</v>
      </c>
      <c r="E7" s="104" t="s">
        <v>309</v>
      </c>
      <c r="F7" s="121" t="s">
        <v>321</v>
      </c>
      <c r="G7" s="122" t="s">
        <v>322</v>
      </c>
      <c r="H7" s="54" t="s">
        <v>323</v>
      </c>
      <c r="I7" s="54" t="s">
        <v>324</v>
      </c>
      <c r="J7" s="54" t="s">
        <v>325</v>
      </c>
      <c r="K7" s="40">
        <v>1</v>
      </c>
      <c r="L7" s="40" t="s">
        <v>120</v>
      </c>
      <c r="M7" s="54" t="s">
        <v>315</v>
      </c>
      <c r="N7" s="54" t="s">
        <v>316</v>
      </c>
      <c r="O7" s="31">
        <v>1</v>
      </c>
      <c r="Q7" s="107">
        <v>44713</v>
      </c>
      <c r="R7" s="107">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307</v>
      </c>
      <c r="C8" s="309"/>
      <c r="D8" s="120">
        <v>44677</v>
      </c>
      <c r="E8" s="104" t="s">
        <v>309</v>
      </c>
      <c r="F8" s="122" t="s">
        <v>326</v>
      </c>
      <c r="G8" s="122" t="s">
        <v>327</v>
      </c>
      <c r="H8" s="123" t="s">
        <v>328</v>
      </c>
      <c r="I8" s="54" t="s">
        <v>329</v>
      </c>
      <c r="J8" s="123" t="s">
        <v>330</v>
      </c>
      <c r="K8" s="40">
        <v>2</v>
      </c>
      <c r="L8" s="124" t="s">
        <v>331</v>
      </c>
      <c r="M8" s="123" t="s">
        <v>315</v>
      </c>
      <c r="N8" s="123" t="s">
        <v>316</v>
      </c>
      <c r="O8" s="31">
        <v>1</v>
      </c>
      <c r="Q8" s="107">
        <v>44743</v>
      </c>
      <c r="R8" s="107">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307</v>
      </c>
      <c r="C9" s="309"/>
      <c r="D9" s="120">
        <v>44677</v>
      </c>
      <c r="E9" s="104" t="s">
        <v>309</v>
      </c>
      <c r="F9" s="122" t="s">
        <v>326</v>
      </c>
      <c r="G9" s="122" t="s">
        <v>332</v>
      </c>
      <c r="H9" s="123" t="s">
        <v>333</v>
      </c>
      <c r="I9" s="123" t="s">
        <v>334</v>
      </c>
      <c r="J9" s="54" t="s">
        <v>325</v>
      </c>
      <c r="K9" s="40">
        <v>1</v>
      </c>
      <c r="L9" s="40" t="s">
        <v>331</v>
      </c>
      <c r="M9" s="54" t="s">
        <v>315</v>
      </c>
      <c r="N9" s="54" t="s">
        <v>316</v>
      </c>
      <c r="O9" s="31">
        <v>1</v>
      </c>
      <c r="Q9" s="107">
        <v>44713</v>
      </c>
      <c r="R9" s="107">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307</v>
      </c>
      <c r="C10" s="309"/>
      <c r="D10" s="120">
        <v>44677</v>
      </c>
      <c r="E10" s="104" t="s">
        <v>309</v>
      </c>
      <c r="F10" s="122" t="s">
        <v>326</v>
      </c>
      <c r="G10" s="122" t="s">
        <v>335</v>
      </c>
      <c r="H10" s="123" t="s">
        <v>336</v>
      </c>
      <c r="I10" s="123" t="s">
        <v>337</v>
      </c>
      <c r="J10" s="123" t="s">
        <v>338</v>
      </c>
      <c r="K10" s="54">
        <v>3</v>
      </c>
      <c r="L10" s="123" t="s">
        <v>120</v>
      </c>
      <c r="M10" s="123" t="s">
        <v>315</v>
      </c>
      <c r="N10" s="123" t="s">
        <v>316</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307</v>
      </c>
      <c r="C11" s="309"/>
      <c r="D11" s="120">
        <v>44677</v>
      </c>
      <c r="E11" s="104" t="s">
        <v>309</v>
      </c>
      <c r="F11" s="311" t="s">
        <v>326</v>
      </c>
      <c r="G11" s="312" t="s">
        <v>339</v>
      </c>
      <c r="H11" s="54" t="s">
        <v>340</v>
      </c>
      <c r="I11" s="54" t="s">
        <v>341</v>
      </c>
      <c r="J11" s="54" t="s">
        <v>342</v>
      </c>
      <c r="K11" s="40">
        <v>2</v>
      </c>
      <c r="L11" s="40" t="s">
        <v>331</v>
      </c>
      <c r="M11" s="54" t="s">
        <v>315</v>
      </c>
      <c r="N11" s="54" t="s">
        <v>316</v>
      </c>
      <c r="O11" s="31">
        <v>1</v>
      </c>
      <c r="Q11" s="107">
        <v>44743</v>
      </c>
      <c r="R11" s="107">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307</v>
      </c>
      <c r="C12" s="309"/>
      <c r="D12" s="120">
        <v>44677</v>
      </c>
      <c r="E12" s="104" t="s">
        <v>309</v>
      </c>
      <c r="F12" s="311"/>
      <c r="G12" s="312"/>
      <c r="H12" s="123" t="s">
        <v>343</v>
      </c>
      <c r="I12" s="54" t="s">
        <v>344</v>
      </c>
      <c r="J12" s="54" t="s">
        <v>325</v>
      </c>
      <c r="K12" s="40">
        <v>1</v>
      </c>
      <c r="L12" s="40" t="s">
        <v>331</v>
      </c>
      <c r="M12" s="54" t="s">
        <v>315</v>
      </c>
      <c r="N12" s="54" t="s">
        <v>316</v>
      </c>
      <c r="O12" s="31">
        <v>1</v>
      </c>
      <c r="Q12" s="107">
        <v>44713</v>
      </c>
      <c r="R12" s="107">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307</v>
      </c>
      <c r="C13" s="309"/>
      <c r="D13" s="120">
        <v>44677</v>
      </c>
      <c r="E13" s="104" t="s">
        <v>309</v>
      </c>
      <c r="F13" s="313" t="s">
        <v>345</v>
      </c>
      <c r="G13" s="312" t="s">
        <v>346</v>
      </c>
      <c r="H13" s="54" t="s">
        <v>347</v>
      </c>
      <c r="I13" s="54" t="s">
        <v>348</v>
      </c>
      <c r="J13" s="54" t="s">
        <v>349</v>
      </c>
      <c r="K13" s="40">
        <v>2</v>
      </c>
      <c r="L13" s="40" t="s">
        <v>331</v>
      </c>
      <c r="M13" s="54" t="s">
        <v>315</v>
      </c>
      <c r="N13" s="54" t="s">
        <v>316</v>
      </c>
      <c r="O13" s="31">
        <v>1</v>
      </c>
      <c r="Q13" s="107">
        <v>44743</v>
      </c>
      <c r="R13" s="107">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307</v>
      </c>
      <c r="C14" s="309"/>
      <c r="D14" s="120">
        <v>44677</v>
      </c>
      <c r="E14" s="104" t="s">
        <v>309</v>
      </c>
      <c r="F14" s="313"/>
      <c r="G14" s="312"/>
      <c r="H14" s="54" t="s">
        <v>350</v>
      </c>
      <c r="I14" s="54" t="s">
        <v>351</v>
      </c>
      <c r="J14" s="54" t="s">
        <v>352</v>
      </c>
      <c r="K14" s="40">
        <v>1</v>
      </c>
      <c r="L14" s="40" t="s">
        <v>331</v>
      </c>
      <c r="M14" s="54" t="s">
        <v>315</v>
      </c>
      <c r="N14" s="54" t="s">
        <v>316</v>
      </c>
      <c r="O14" s="31">
        <v>1</v>
      </c>
      <c r="Q14" s="107">
        <v>44713</v>
      </c>
      <c r="R14" s="107">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307</v>
      </c>
      <c r="C15" s="309"/>
      <c r="D15" s="120">
        <v>44677</v>
      </c>
      <c r="E15" s="104" t="s">
        <v>309</v>
      </c>
      <c r="F15" s="312" t="s">
        <v>353</v>
      </c>
      <c r="G15" s="312" t="s">
        <v>354</v>
      </c>
      <c r="H15" s="54" t="s">
        <v>355</v>
      </c>
      <c r="I15" s="54" t="s">
        <v>356</v>
      </c>
      <c r="J15" s="54" t="s">
        <v>357</v>
      </c>
      <c r="K15" s="40">
        <v>3</v>
      </c>
      <c r="L15" s="40" t="s">
        <v>331</v>
      </c>
      <c r="M15" s="54" t="s">
        <v>315</v>
      </c>
      <c r="N15" s="54" t="s">
        <v>316</v>
      </c>
      <c r="O15" s="31">
        <v>1</v>
      </c>
      <c r="Q15" s="107">
        <v>44743</v>
      </c>
      <c r="R15" s="107">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307</v>
      </c>
      <c r="C16" s="310"/>
      <c r="D16" s="120">
        <v>44677</v>
      </c>
      <c r="E16" s="104" t="s">
        <v>309</v>
      </c>
      <c r="F16" s="312"/>
      <c r="G16" s="312"/>
      <c r="H16" s="54" t="s">
        <v>358</v>
      </c>
      <c r="I16" s="54" t="s">
        <v>359</v>
      </c>
      <c r="J16" s="54" t="s">
        <v>360</v>
      </c>
      <c r="K16" s="40">
        <v>1</v>
      </c>
      <c r="L16" s="40" t="s">
        <v>331</v>
      </c>
      <c r="M16" s="54" t="s">
        <v>315</v>
      </c>
      <c r="N16" s="54" t="s">
        <v>316</v>
      </c>
      <c r="O16" s="31">
        <v>1</v>
      </c>
      <c r="Q16" s="107">
        <v>44743</v>
      </c>
      <c r="R16" s="107">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69" priority="15" stopIfTrue="1" operator="containsText" text="EN TERMINO">
      <formula>NOT(ISERROR(SEARCH("EN TERMINO",Y5)))</formula>
    </cfRule>
    <cfRule type="containsText" priority="16" operator="containsText" text="AMARILLO">
      <formula>NOT(ISERROR(SEARCH("AMARILLO",Y5)))</formula>
    </cfRule>
    <cfRule type="containsText" dxfId="68" priority="17" stopIfTrue="1" operator="containsText" text="ALERTA">
      <formula>NOT(ISERROR(SEARCH("ALERTA",Y5)))</formula>
    </cfRule>
    <cfRule type="containsText" dxfId="67" priority="18" stopIfTrue="1" operator="containsText" text="OK">
      <formula>NOT(ISERROR(SEARCH("OK",Y5)))</formula>
    </cfRule>
  </conditionalFormatting>
  <conditionalFormatting sqref="AB5:AB6">
    <cfRule type="containsText" dxfId="66" priority="19" stopIfTrue="1" operator="containsText" text="CUMPLIDA">
      <formula>NOT(ISERROR(SEARCH("CUMPLIDA",AB5)))</formula>
    </cfRule>
    <cfRule type="containsText" dxfId="65" priority="20" stopIfTrue="1" operator="containsText" text="PENDIENTE">
      <formula>NOT(ISERROR(SEARCH("PENDIENTE",AB5)))</formula>
    </cfRule>
    <cfRule type="containsText" dxfId="64" priority="21" stopIfTrue="1" operator="containsText" text="INCUMPLIDA">
      <formula>NOT(ISERROR(SEARCH("INCUMPLIDA",AB5)))</formula>
    </cfRule>
  </conditionalFormatting>
  <conditionalFormatting sqref="AH5:AH6 AQ5:AQ6 BA5:BA6">
    <cfRule type="containsText" dxfId="63" priority="6" stopIfTrue="1" operator="containsText" text="EN TERMINO">
      <formula>NOT(ISERROR(SEARCH("EN TERMINO",AH5)))</formula>
    </cfRule>
    <cfRule type="containsText" priority="7" operator="containsText" text="AMARILLO">
      <formula>NOT(ISERROR(SEARCH("AMARILLO",AH5)))</formula>
    </cfRule>
    <cfRule type="containsText" dxfId="62" priority="8" stopIfTrue="1" operator="containsText" text="ALERTA">
      <formula>NOT(ISERROR(SEARCH("ALERTA",AH5)))</formula>
    </cfRule>
    <cfRule type="containsText" dxfId="61" priority="9" stopIfTrue="1" operator="containsText" text="OK">
      <formula>NOT(ISERROR(SEARCH("OK",AH5)))</formula>
    </cfRule>
  </conditionalFormatting>
  <conditionalFormatting sqref="AK5:AK6 AT5:AT6 BD5:BD6">
    <cfRule type="containsText" dxfId="60" priority="10" stopIfTrue="1" operator="containsText" text="CUMPLIDA">
      <formula>NOT(ISERROR(SEARCH("CUMPLIDA",AK5)))</formula>
    </cfRule>
    <cfRule type="containsText" dxfId="59" priority="11" stopIfTrue="1" operator="containsText" text="PENDIENTE">
      <formula>NOT(ISERROR(SEARCH("PENDIENTE",AK5)))</formula>
    </cfRule>
    <cfRule type="containsText" dxfId="58" priority="12" stopIfTrue="1" operator="containsText" text="INCUMPLIDA">
      <formula>NOT(ISERROR(SEARCH("INCUMPLIDA",AK5)))</formula>
    </cfRule>
  </conditionalFormatting>
  <conditionalFormatting sqref="AK5:AK6">
    <cfRule type="containsText" dxfId="57"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56" priority="3" operator="containsText" text="cerrada">
      <formula>NOT(ISERROR(SEARCH("cerrada",BF5)))</formula>
    </cfRule>
    <cfRule type="containsText" dxfId="55" priority="4" operator="containsText" text="cerrado">
      <formula>NOT(ISERROR(SEARCH("cerrado",BF5)))</formula>
    </cfRule>
    <cfRule type="containsText" dxfId="54"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7" customWidth="1"/>
    <col min="31" max="31" width="22.42578125" style="117" customWidth="1"/>
    <col min="32" max="32" width="10" style="117" customWidth="1"/>
    <col min="33" max="33" width="12.28515625" style="117" customWidth="1"/>
    <col min="34" max="34" width="14.5703125" style="117" customWidth="1"/>
    <col min="35" max="35" width="13.42578125" style="117" customWidth="1"/>
    <col min="36" max="36" width="26.42578125" style="117" customWidth="1"/>
    <col min="37" max="37" width="16.42578125" style="117" customWidth="1"/>
    <col min="38" max="38" width="15" style="117"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7" customWidth="1" collapsed="1"/>
    <col min="59" max="61" width="11.42578125" style="117"/>
    <col min="62" max="16384" width="11.42578125" style="13"/>
  </cols>
  <sheetData>
    <row r="1" spans="1:61" ht="39.950000000000003" customHeight="1" x14ac:dyDescent="0.25">
      <c r="A1" s="298"/>
      <c r="B1" s="298"/>
      <c r="C1" s="298"/>
      <c r="D1" s="298"/>
      <c r="E1" s="298"/>
      <c r="F1" s="298"/>
      <c r="G1" s="298"/>
      <c r="H1" s="298"/>
      <c r="I1" s="297" t="s">
        <v>258</v>
      </c>
      <c r="J1" s="297"/>
      <c r="K1" s="297"/>
      <c r="L1" s="297"/>
      <c r="M1" s="297"/>
      <c r="N1" s="297"/>
      <c r="O1" s="297"/>
      <c r="P1" s="297"/>
      <c r="Q1" s="297"/>
      <c r="R1" s="297"/>
      <c r="S1" s="297"/>
      <c r="T1" s="46"/>
      <c r="U1" s="299" t="s">
        <v>259</v>
      </c>
      <c r="V1" s="299"/>
      <c r="W1" s="299"/>
      <c r="X1" s="299"/>
      <c r="Y1" s="299"/>
      <c r="Z1" s="299"/>
      <c r="AA1" s="299"/>
      <c r="AB1" s="299"/>
      <c r="AC1" s="299"/>
      <c r="AD1" s="300" t="s">
        <v>260</v>
      </c>
      <c r="AE1" s="300"/>
      <c r="AF1" s="300"/>
      <c r="AG1" s="300"/>
      <c r="AH1" s="300"/>
      <c r="AI1" s="300"/>
      <c r="AJ1" s="300"/>
      <c r="AK1" s="300"/>
      <c r="AL1" s="51"/>
      <c r="AM1" s="301" t="s">
        <v>261</v>
      </c>
      <c r="AN1" s="301"/>
      <c r="AO1" s="301"/>
      <c r="AP1" s="301"/>
      <c r="AQ1" s="301"/>
      <c r="AR1" s="301"/>
      <c r="AS1" s="301"/>
      <c r="AT1" s="301"/>
      <c r="AU1" s="52"/>
      <c r="AV1" s="293" t="s">
        <v>262</v>
      </c>
      <c r="AW1" s="293"/>
      <c r="AX1" s="293"/>
      <c r="AY1" s="293"/>
      <c r="AZ1" s="293"/>
      <c r="BA1" s="293"/>
      <c r="BB1" s="293"/>
      <c r="BC1" s="293"/>
      <c r="BD1" s="53"/>
      <c r="BE1" s="295" t="s">
        <v>263</v>
      </c>
      <c r="BF1" s="295"/>
      <c r="BG1" s="295"/>
      <c r="BH1" s="295"/>
      <c r="BI1" s="295"/>
    </row>
    <row r="2" spans="1:61" ht="39.950000000000003" customHeight="1" x14ac:dyDescent="0.25">
      <c r="A2" s="296" t="s">
        <v>264</v>
      </c>
      <c r="B2" s="296" t="s">
        <v>11</v>
      </c>
      <c r="C2" s="296" t="s">
        <v>13</v>
      </c>
      <c r="D2" s="296" t="s">
        <v>265</v>
      </c>
      <c r="E2" s="296" t="s">
        <v>266</v>
      </c>
      <c r="F2" s="296" t="s">
        <v>15</v>
      </c>
      <c r="G2" s="296" t="s">
        <v>17</v>
      </c>
      <c r="H2" s="296" t="s">
        <v>19</v>
      </c>
      <c r="I2" s="294" t="s">
        <v>83</v>
      </c>
      <c r="J2" s="297" t="s">
        <v>267</v>
      </c>
      <c r="K2" s="297"/>
      <c r="L2" s="297"/>
      <c r="M2" s="294" t="s">
        <v>84</v>
      </c>
      <c r="N2" s="294" t="s">
        <v>268</v>
      </c>
      <c r="O2" s="294" t="s">
        <v>269</v>
      </c>
      <c r="P2" s="294" t="s">
        <v>36</v>
      </c>
      <c r="Q2" s="294" t="s">
        <v>270</v>
      </c>
      <c r="R2" s="294" t="s">
        <v>271</v>
      </c>
      <c r="S2" s="294" t="s">
        <v>272</v>
      </c>
      <c r="T2" s="44"/>
      <c r="U2" s="303" t="s">
        <v>273</v>
      </c>
      <c r="V2" s="303" t="s">
        <v>274</v>
      </c>
      <c r="W2" s="303" t="s">
        <v>90</v>
      </c>
      <c r="X2" s="303" t="s">
        <v>91</v>
      </c>
      <c r="Y2" s="303" t="s">
        <v>275</v>
      </c>
      <c r="Z2" s="303" t="s">
        <v>93</v>
      </c>
      <c r="AA2" s="303" t="s">
        <v>276</v>
      </c>
      <c r="AB2" s="303" t="s">
        <v>95</v>
      </c>
      <c r="AC2" s="45"/>
      <c r="AD2" s="302" t="s">
        <v>96</v>
      </c>
      <c r="AE2" s="302" t="s">
        <v>97</v>
      </c>
      <c r="AF2" s="302" t="s">
        <v>98</v>
      </c>
      <c r="AG2" s="302" t="s">
        <v>99</v>
      </c>
      <c r="AH2" s="302" t="s">
        <v>278</v>
      </c>
      <c r="AI2" s="302" t="s">
        <v>101</v>
      </c>
      <c r="AJ2" s="302" t="s">
        <v>279</v>
      </c>
      <c r="AK2" s="302" t="s">
        <v>103</v>
      </c>
      <c r="AL2" s="43"/>
      <c r="AM2" s="304" t="s">
        <v>104</v>
      </c>
      <c r="AN2" s="304" t="s">
        <v>280</v>
      </c>
      <c r="AO2" s="304" t="s">
        <v>106</v>
      </c>
      <c r="AP2" s="304" t="s">
        <v>107</v>
      </c>
      <c r="AQ2" s="304" t="s">
        <v>281</v>
      </c>
      <c r="AR2" s="304" t="s">
        <v>109</v>
      </c>
      <c r="AS2" s="304" t="s">
        <v>282</v>
      </c>
      <c r="AT2" s="304" t="s">
        <v>283</v>
      </c>
      <c r="AU2" s="48"/>
      <c r="AV2" s="306" t="s">
        <v>104</v>
      </c>
      <c r="AW2" s="47"/>
      <c r="AX2" s="306" t="s">
        <v>280</v>
      </c>
      <c r="AY2" s="306" t="s">
        <v>106</v>
      </c>
      <c r="AZ2" s="306" t="s">
        <v>107</v>
      </c>
      <c r="BA2" s="306" t="s">
        <v>108</v>
      </c>
      <c r="BB2" s="306" t="s">
        <v>109</v>
      </c>
      <c r="BC2" s="306" t="s">
        <v>282</v>
      </c>
      <c r="BD2" s="306" t="s">
        <v>284</v>
      </c>
      <c r="BE2" s="305" t="s">
        <v>57</v>
      </c>
      <c r="BF2" s="305" t="s">
        <v>285</v>
      </c>
      <c r="BG2" s="305" t="s">
        <v>286</v>
      </c>
      <c r="BH2" s="305" t="s">
        <v>287</v>
      </c>
      <c r="BI2" s="307" t="s">
        <v>288</v>
      </c>
    </row>
    <row r="3" spans="1:61" ht="39.950000000000003" customHeight="1" x14ac:dyDescent="0.25">
      <c r="A3" s="296"/>
      <c r="B3" s="296"/>
      <c r="C3" s="296"/>
      <c r="D3" s="296"/>
      <c r="E3" s="296"/>
      <c r="F3" s="296"/>
      <c r="G3" s="296"/>
      <c r="H3" s="296"/>
      <c r="I3" s="294"/>
      <c r="J3" s="34" t="s">
        <v>289</v>
      </c>
      <c r="K3" s="44" t="s">
        <v>28</v>
      </c>
      <c r="L3" s="44" t="s">
        <v>30</v>
      </c>
      <c r="M3" s="294"/>
      <c r="N3" s="294"/>
      <c r="O3" s="294"/>
      <c r="P3" s="294"/>
      <c r="Q3" s="294"/>
      <c r="R3" s="294"/>
      <c r="S3" s="294"/>
      <c r="T3" s="44" t="s">
        <v>290</v>
      </c>
      <c r="U3" s="303"/>
      <c r="V3" s="303"/>
      <c r="W3" s="303"/>
      <c r="X3" s="303"/>
      <c r="Y3" s="303"/>
      <c r="Z3" s="303"/>
      <c r="AA3" s="303"/>
      <c r="AB3" s="303"/>
      <c r="AC3" s="45" t="s">
        <v>57</v>
      </c>
      <c r="AD3" s="302"/>
      <c r="AE3" s="302"/>
      <c r="AF3" s="302"/>
      <c r="AG3" s="302"/>
      <c r="AH3" s="302"/>
      <c r="AI3" s="302"/>
      <c r="AJ3" s="302"/>
      <c r="AK3" s="302"/>
      <c r="AL3" s="43" t="s">
        <v>57</v>
      </c>
      <c r="AM3" s="304"/>
      <c r="AN3" s="304"/>
      <c r="AO3" s="304"/>
      <c r="AP3" s="304"/>
      <c r="AQ3" s="304"/>
      <c r="AR3" s="304"/>
      <c r="AS3" s="304"/>
      <c r="AT3" s="304"/>
      <c r="AU3" s="48" t="s">
        <v>57</v>
      </c>
      <c r="AV3" s="306"/>
      <c r="AW3" s="47" t="s">
        <v>291</v>
      </c>
      <c r="AX3" s="306"/>
      <c r="AY3" s="306"/>
      <c r="AZ3" s="306"/>
      <c r="BA3" s="306"/>
      <c r="BB3" s="306"/>
      <c r="BC3" s="306"/>
      <c r="BD3" s="306"/>
      <c r="BE3" s="305"/>
      <c r="BF3" s="305"/>
      <c r="BG3" s="305"/>
      <c r="BH3" s="305"/>
      <c r="BI3" s="307"/>
    </row>
    <row r="4" spans="1:61" ht="39.950000000000003" customHeight="1" x14ac:dyDescent="0.25">
      <c r="A4" s="1" t="s">
        <v>292</v>
      </c>
      <c r="B4" s="1" t="s">
        <v>293</v>
      </c>
      <c r="C4" s="1" t="s">
        <v>294</v>
      </c>
      <c r="D4" s="1" t="s">
        <v>292</v>
      </c>
      <c r="E4" s="1" t="s">
        <v>295</v>
      </c>
      <c r="F4" s="1" t="s">
        <v>293</v>
      </c>
      <c r="G4" s="1"/>
      <c r="H4" s="1" t="s">
        <v>296</v>
      </c>
      <c r="I4" s="2" t="s">
        <v>297</v>
      </c>
      <c r="J4" s="35" t="s">
        <v>298</v>
      </c>
      <c r="K4" s="2"/>
      <c r="L4" s="2" t="s">
        <v>299</v>
      </c>
      <c r="M4" s="2" t="s">
        <v>293</v>
      </c>
      <c r="N4" s="2" t="s">
        <v>293</v>
      </c>
      <c r="O4" s="2" t="s">
        <v>300</v>
      </c>
      <c r="P4" s="2" t="s">
        <v>293</v>
      </c>
      <c r="Q4" s="2" t="s">
        <v>301</v>
      </c>
      <c r="R4" s="2" t="s">
        <v>292</v>
      </c>
      <c r="S4" s="2" t="s">
        <v>292</v>
      </c>
      <c r="T4" s="2" t="s">
        <v>292</v>
      </c>
      <c r="U4" s="26" t="s">
        <v>292</v>
      </c>
      <c r="V4" s="26" t="s">
        <v>302</v>
      </c>
      <c r="W4" s="26" t="s">
        <v>303</v>
      </c>
      <c r="X4" s="26" t="s">
        <v>304</v>
      </c>
      <c r="Y4" s="26" t="s">
        <v>304</v>
      </c>
      <c r="Z4" s="26" t="s">
        <v>300</v>
      </c>
      <c r="AA4" s="26" t="s">
        <v>305</v>
      </c>
      <c r="AB4" s="26" t="s">
        <v>293</v>
      </c>
      <c r="AC4" s="26" t="s">
        <v>306</v>
      </c>
      <c r="AD4" s="27" t="s">
        <v>292</v>
      </c>
      <c r="AE4" s="27"/>
      <c r="AF4" s="27" t="s">
        <v>361</v>
      </c>
      <c r="AG4" s="27" t="s">
        <v>304</v>
      </c>
      <c r="AH4" s="27" t="s">
        <v>304</v>
      </c>
      <c r="AI4" s="27" t="s">
        <v>300</v>
      </c>
      <c r="AJ4" s="27" t="s">
        <v>305</v>
      </c>
      <c r="AK4" s="27" t="s">
        <v>293</v>
      </c>
      <c r="AL4" s="27"/>
      <c r="AM4" s="28" t="s">
        <v>292</v>
      </c>
      <c r="AN4" s="28" t="s">
        <v>302</v>
      </c>
      <c r="AO4" s="28" t="s">
        <v>303</v>
      </c>
      <c r="AP4" s="28" t="s">
        <v>304</v>
      </c>
      <c r="AQ4" s="28" t="s">
        <v>304</v>
      </c>
      <c r="AR4" s="28" t="s">
        <v>300</v>
      </c>
      <c r="AS4" s="28" t="s">
        <v>305</v>
      </c>
      <c r="AT4" s="28" t="s">
        <v>293</v>
      </c>
      <c r="AU4" s="28"/>
      <c r="AV4" s="29" t="s">
        <v>292</v>
      </c>
      <c r="AW4" s="29"/>
      <c r="AX4" s="29" t="s">
        <v>302</v>
      </c>
      <c r="AY4" s="29" t="s">
        <v>303</v>
      </c>
      <c r="AZ4" s="29" t="s">
        <v>304</v>
      </c>
      <c r="BA4" s="29" t="s">
        <v>304</v>
      </c>
      <c r="BB4" s="29" t="s">
        <v>300</v>
      </c>
      <c r="BC4" s="29" t="s">
        <v>305</v>
      </c>
      <c r="BD4" s="29"/>
      <c r="BE4" s="50" t="s">
        <v>306</v>
      </c>
      <c r="BF4" s="50"/>
      <c r="BG4" s="50" t="s">
        <v>306</v>
      </c>
      <c r="BH4" s="50" t="s">
        <v>293</v>
      </c>
      <c r="BI4" s="307"/>
    </row>
    <row r="5" spans="1:61" ht="159.75" customHeight="1" x14ac:dyDescent="0.25">
      <c r="A5" s="58"/>
      <c r="B5" s="49" t="s">
        <v>307</v>
      </c>
      <c r="C5" s="324" t="s">
        <v>362</v>
      </c>
      <c r="D5" s="325">
        <v>44670</v>
      </c>
      <c r="E5" s="326" t="s">
        <v>363</v>
      </c>
      <c r="F5" s="102" t="s">
        <v>364</v>
      </c>
      <c r="G5" s="328">
        <v>142</v>
      </c>
      <c r="H5" s="315" t="s">
        <v>365</v>
      </c>
      <c r="I5" s="327" t="s">
        <v>366</v>
      </c>
      <c r="J5" s="127" t="s">
        <v>367</v>
      </c>
      <c r="K5" s="127" t="s">
        <v>368</v>
      </c>
      <c r="L5" s="111">
        <v>1</v>
      </c>
      <c r="M5" s="111" t="s">
        <v>120</v>
      </c>
      <c r="N5" s="111" t="s">
        <v>369</v>
      </c>
      <c r="O5" s="127" t="s">
        <v>370</v>
      </c>
      <c r="P5" s="31">
        <v>1</v>
      </c>
      <c r="Q5" s="5"/>
      <c r="R5" s="128">
        <v>44685</v>
      </c>
      <c r="S5" s="136">
        <v>44685</v>
      </c>
      <c r="T5" s="106"/>
      <c r="U5" s="107"/>
      <c r="V5" s="108"/>
      <c r="W5" s="40"/>
      <c r="X5" s="100"/>
      <c r="Y5" s="109"/>
      <c r="Z5" s="40"/>
      <c r="AA5" s="110"/>
      <c r="AB5" s="42"/>
      <c r="AC5" s="111"/>
      <c r="AD5" s="112">
        <v>44742</v>
      </c>
      <c r="AE5" s="113" t="s">
        <v>371</v>
      </c>
      <c r="AF5" s="40">
        <v>1</v>
      </c>
      <c r="AG5" s="100">
        <f>IF(AF5="","",IF(OR($L5=0,$L5="",AD5=""),"",AF5/$L5))</f>
        <v>1</v>
      </c>
      <c r="AH5" s="116">
        <f>(IF(OR($P5="",AG5=""),"",IF(OR($P5=0,AG5=0),0,IF((AG5*100%)/$P5&gt;100%,100%,(AG5*100%)/$P5))))</f>
        <v>1</v>
      </c>
      <c r="AI5" s="101" t="str">
        <f t="shared" ref="AI5" si="0">IF(AF5="","",IF(AH5&lt;100%, IF(AH5&lt;50%, "ALERTA","EN TERMINO"), IF(AH5=100%, "OK", "EN TERMINO")))</f>
        <v>OK</v>
      </c>
      <c r="AJ5" s="32" t="s">
        <v>372</v>
      </c>
      <c r="AK5" s="54" t="s">
        <v>373</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307</v>
      </c>
      <c r="C6" s="324"/>
      <c r="D6" s="325"/>
      <c r="E6" s="326"/>
      <c r="F6" s="102" t="s">
        <v>364</v>
      </c>
      <c r="G6" s="329"/>
      <c r="H6" s="315"/>
      <c r="I6" s="327"/>
      <c r="J6" s="127" t="s">
        <v>374</v>
      </c>
      <c r="K6" s="127" t="s">
        <v>375</v>
      </c>
      <c r="L6" s="111">
        <v>1</v>
      </c>
      <c r="M6" s="111" t="s">
        <v>120</v>
      </c>
      <c r="N6" s="111" t="s">
        <v>369</v>
      </c>
      <c r="O6" s="127" t="s">
        <v>370</v>
      </c>
      <c r="P6" s="31">
        <v>1</v>
      </c>
      <c r="Q6" s="5"/>
      <c r="R6" s="128">
        <v>44687</v>
      </c>
      <c r="S6" s="137">
        <v>44742</v>
      </c>
      <c r="T6" s="106"/>
      <c r="U6" s="41"/>
      <c r="V6" s="115"/>
      <c r="W6" s="37"/>
      <c r="X6" s="100"/>
      <c r="Y6" s="109"/>
      <c r="Z6" s="40"/>
      <c r="AA6" s="102"/>
      <c r="AB6" s="42"/>
      <c r="AC6" s="111"/>
      <c r="AD6" s="112">
        <v>44742</v>
      </c>
      <c r="AE6" s="110" t="s">
        <v>376</v>
      </c>
      <c r="AF6" s="40">
        <v>1</v>
      </c>
      <c r="AG6" s="100">
        <f>IF(AF6="","",IF(OR($L6=0,$L6="",AD6=""),"",AF6/$L6))</f>
        <v>1</v>
      </c>
      <c r="AH6" s="116">
        <f>(IF(OR($P6="",AG6=""),"",IF(OR($P6=0,AG6=0),0,IF((AG6*100%)/$P6&gt;100%,100%,(AG6*100%)/$P6))))</f>
        <v>1</v>
      </c>
      <c r="AI6" s="101" t="str">
        <f t="shared" ref="AI6" si="3">IF(AF6="","",IF(AH6&lt;100%, IF(AH6&lt;50%, "ALERTA","EN TERMINO"), IF(AH6=100%, "OK", "EN TERMINO")))</f>
        <v>OK</v>
      </c>
      <c r="AJ6" s="33" t="s">
        <v>377</v>
      </c>
      <c r="AK6" s="54" t="s">
        <v>373</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14"/>
      <c r="D9" s="59"/>
      <c r="F9" s="55"/>
      <c r="G9" s="55"/>
      <c r="H9" s="69"/>
      <c r="I9" s="69"/>
      <c r="J9" s="70"/>
      <c r="K9" s="71"/>
      <c r="M9" s="12"/>
      <c r="N9" s="12"/>
      <c r="O9" s="12"/>
      <c r="P9" s="65"/>
      <c r="R9" s="72"/>
      <c r="S9" s="73"/>
      <c r="T9" s="67"/>
    </row>
    <row r="10" spans="1:61" ht="39.950000000000003" customHeight="1" x14ac:dyDescent="0.25">
      <c r="A10" s="59"/>
      <c r="B10" s="12"/>
      <c r="C10" s="314"/>
      <c r="D10" s="59"/>
      <c r="E10" s="321"/>
      <c r="F10" s="55"/>
      <c r="G10" s="55"/>
      <c r="H10" s="323"/>
      <c r="I10" s="323"/>
      <c r="J10" s="70"/>
      <c r="K10" s="71"/>
      <c r="M10" s="12"/>
      <c r="N10" s="12"/>
      <c r="O10" s="12"/>
      <c r="P10" s="65"/>
      <c r="R10" s="72"/>
      <c r="S10" s="73"/>
      <c r="T10" s="67"/>
    </row>
    <row r="11" spans="1:61" ht="39.950000000000003" customHeight="1" x14ac:dyDescent="0.25">
      <c r="A11" s="59"/>
      <c r="B11" s="12"/>
      <c r="C11" s="314"/>
      <c r="D11" s="59"/>
      <c r="E11" s="321"/>
      <c r="F11" s="55"/>
      <c r="G11" s="55"/>
      <c r="H11" s="323"/>
      <c r="I11" s="323"/>
      <c r="J11" s="70"/>
      <c r="K11" s="71"/>
      <c r="M11" s="12"/>
      <c r="N11" s="12"/>
      <c r="O11" s="12"/>
      <c r="P11" s="65"/>
      <c r="R11" s="72"/>
      <c r="S11" s="73"/>
      <c r="T11" s="67"/>
    </row>
    <row r="12" spans="1:61" ht="39.950000000000003" customHeight="1" x14ac:dyDescent="0.25">
      <c r="A12" s="59"/>
      <c r="B12" s="12"/>
      <c r="C12" s="314"/>
      <c r="D12" s="59"/>
      <c r="E12" s="321"/>
      <c r="F12" s="55"/>
      <c r="G12" s="55"/>
      <c r="H12" s="323"/>
      <c r="I12" s="323"/>
      <c r="J12" s="70"/>
      <c r="K12" s="71"/>
      <c r="M12" s="12"/>
      <c r="N12" s="12"/>
      <c r="O12" s="12"/>
      <c r="P12" s="65"/>
      <c r="R12" s="72"/>
      <c r="S12" s="73"/>
      <c r="T12" s="67"/>
    </row>
    <row r="13" spans="1:61" ht="39.950000000000003" customHeight="1" x14ac:dyDescent="0.25">
      <c r="A13" s="59"/>
      <c r="B13" s="12"/>
      <c r="C13" s="314"/>
      <c r="D13" s="59"/>
      <c r="E13" s="321"/>
      <c r="F13" s="55"/>
      <c r="G13" s="55"/>
      <c r="H13" s="323"/>
      <c r="I13" s="323"/>
      <c r="J13" s="70"/>
      <c r="K13" s="71"/>
      <c r="M13" s="12"/>
      <c r="N13" s="12"/>
      <c r="O13" s="12"/>
      <c r="P13" s="65"/>
      <c r="R13" s="72"/>
      <c r="S13" s="73"/>
      <c r="T13" s="67"/>
    </row>
    <row r="14" spans="1:61" ht="39.950000000000003" customHeight="1" x14ac:dyDescent="0.25">
      <c r="A14" s="59"/>
      <c r="B14" s="12"/>
      <c r="C14" s="314"/>
      <c r="D14" s="59"/>
      <c r="E14" s="321"/>
      <c r="F14" s="55"/>
      <c r="G14" s="55"/>
      <c r="H14" s="323"/>
      <c r="I14" s="323"/>
      <c r="J14" s="70"/>
      <c r="K14" s="71"/>
      <c r="M14" s="12"/>
      <c r="N14" s="12"/>
      <c r="O14" s="12"/>
      <c r="P14" s="65"/>
      <c r="R14" s="72"/>
      <c r="S14" s="73"/>
      <c r="T14" s="67"/>
    </row>
    <row r="15" spans="1:61" ht="39.950000000000003" customHeight="1" x14ac:dyDescent="0.25">
      <c r="A15" s="59"/>
      <c r="B15" s="12"/>
      <c r="C15" s="314"/>
      <c r="D15" s="59"/>
      <c r="E15" s="321"/>
      <c r="F15" s="55"/>
      <c r="G15" s="55"/>
      <c r="H15" s="323"/>
      <c r="I15" s="323"/>
      <c r="J15" s="70"/>
      <c r="K15" s="71"/>
      <c r="M15" s="12"/>
      <c r="N15" s="12"/>
      <c r="O15" s="12"/>
      <c r="P15" s="65"/>
      <c r="R15" s="72"/>
      <c r="S15" s="73"/>
      <c r="T15" s="67"/>
    </row>
    <row r="16" spans="1:61" ht="39.950000000000003" customHeight="1" x14ac:dyDescent="0.25">
      <c r="A16" s="59"/>
      <c r="B16" s="12"/>
      <c r="C16" s="31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1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1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1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1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1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1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1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1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1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1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1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1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1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1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14"/>
      <c r="D31" s="59"/>
      <c r="F31" s="80"/>
      <c r="G31" s="80"/>
      <c r="H31" s="69"/>
      <c r="I31" s="69"/>
      <c r="J31" s="69"/>
      <c r="K31" s="81"/>
      <c r="L31" s="81"/>
      <c r="M31" s="12"/>
      <c r="N31" s="12"/>
      <c r="O31" s="69"/>
      <c r="P31" s="65"/>
      <c r="Q31" s="69"/>
      <c r="R31" s="76"/>
      <c r="S31" s="76"/>
      <c r="T31" s="322"/>
      <c r="U31" s="82"/>
      <c r="W31" s="83"/>
      <c r="X31" s="15"/>
      <c r="Y31" s="20"/>
      <c r="Z31" s="14"/>
      <c r="AA31" s="38"/>
      <c r="AB31" s="11"/>
      <c r="AC31" s="22"/>
      <c r="BG31" s="14"/>
    </row>
    <row r="32" spans="1:59" ht="39.950000000000003" customHeight="1" x14ac:dyDescent="0.25">
      <c r="A32" s="59"/>
      <c r="B32" s="12"/>
      <c r="C32" s="314"/>
      <c r="D32" s="59"/>
      <c r="F32" s="80"/>
      <c r="G32" s="80"/>
      <c r="H32" s="69"/>
      <c r="I32" s="81"/>
      <c r="J32" s="69"/>
      <c r="K32" s="81"/>
      <c r="L32" s="81"/>
      <c r="M32" s="12"/>
      <c r="N32" s="12"/>
      <c r="O32" s="81"/>
      <c r="P32" s="65"/>
      <c r="Q32" s="81"/>
      <c r="R32" s="73"/>
      <c r="S32" s="73"/>
      <c r="T32" s="322"/>
      <c r="U32" s="82"/>
      <c r="W32" s="83"/>
      <c r="X32" s="15"/>
      <c r="Y32" s="20"/>
      <c r="Z32" s="14"/>
      <c r="AA32" s="38"/>
      <c r="AB32" s="11"/>
      <c r="AC32" s="22"/>
      <c r="BG32" s="14"/>
    </row>
    <row r="33" spans="1:61" ht="39.950000000000003" customHeight="1" x14ac:dyDescent="0.25">
      <c r="A33" s="59"/>
      <c r="B33" s="12"/>
      <c r="C33" s="31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14"/>
      <c r="D34" s="59"/>
      <c r="F34" s="80"/>
      <c r="G34" s="80"/>
      <c r="H34" s="69"/>
      <c r="I34" s="323"/>
      <c r="J34" s="323"/>
      <c r="K34" s="323"/>
      <c r="L34" s="323"/>
      <c r="M34" s="12"/>
      <c r="N34" s="12"/>
      <c r="O34" s="81"/>
      <c r="P34" s="65"/>
      <c r="Q34" s="323"/>
      <c r="R34" s="322"/>
      <c r="S34" s="322"/>
      <c r="T34" s="73"/>
      <c r="U34" s="82"/>
      <c r="W34" s="83"/>
      <c r="X34" s="15"/>
      <c r="Y34" s="20"/>
      <c r="Z34" s="14"/>
      <c r="AA34" s="39"/>
      <c r="AB34" s="11"/>
      <c r="AC34" s="22"/>
      <c r="BG34" s="14"/>
    </row>
    <row r="35" spans="1:61" ht="39.950000000000003" customHeight="1" x14ac:dyDescent="0.25">
      <c r="A35" s="59"/>
      <c r="B35" s="12"/>
      <c r="C35" s="314"/>
      <c r="D35" s="59"/>
      <c r="F35" s="80"/>
      <c r="G35" s="80"/>
      <c r="H35" s="69"/>
      <c r="I35" s="323"/>
      <c r="J35" s="323"/>
      <c r="K35" s="323"/>
      <c r="L35" s="323"/>
      <c r="M35" s="12"/>
      <c r="N35" s="12"/>
      <c r="O35" s="81"/>
      <c r="P35" s="65"/>
      <c r="Q35" s="323"/>
      <c r="R35" s="322"/>
      <c r="S35" s="322"/>
      <c r="T35" s="73"/>
      <c r="U35" s="82"/>
      <c r="W35" s="83"/>
      <c r="X35" s="15"/>
      <c r="Y35" s="20"/>
      <c r="Z35" s="14"/>
      <c r="AA35" s="39"/>
      <c r="AB35" s="11"/>
      <c r="AC35" s="22"/>
      <c r="BG35" s="14"/>
    </row>
    <row r="36" spans="1:61" ht="39.950000000000003" customHeight="1" x14ac:dyDescent="0.25">
      <c r="A36" s="59"/>
      <c r="B36" s="12"/>
      <c r="C36" s="314"/>
      <c r="D36" s="59"/>
      <c r="F36" s="80"/>
      <c r="G36" s="80"/>
      <c r="H36" s="69"/>
      <c r="I36" s="323"/>
      <c r="J36" s="323"/>
      <c r="K36" s="323"/>
      <c r="L36" s="323"/>
      <c r="M36" s="12"/>
      <c r="N36" s="12"/>
      <c r="O36" s="81"/>
      <c r="P36" s="65"/>
      <c r="Q36" s="323"/>
      <c r="R36" s="322"/>
      <c r="S36" s="322"/>
      <c r="T36" s="322"/>
      <c r="U36" s="82"/>
      <c r="W36" s="83"/>
      <c r="X36" s="15"/>
      <c r="Y36" s="20"/>
      <c r="Z36" s="14"/>
      <c r="AA36" s="39"/>
      <c r="AB36" s="11"/>
      <c r="AC36" s="22"/>
      <c r="BG36" s="14"/>
    </row>
    <row r="37" spans="1:61" ht="39.950000000000003" customHeight="1" x14ac:dyDescent="0.25">
      <c r="A37" s="59"/>
      <c r="B37" s="12"/>
      <c r="C37" s="314"/>
      <c r="D37" s="59"/>
      <c r="F37" s="80"/>
      <c r="G37" s="80"/>
      <c r="H37" s="69"/>
      <c r="I37" s="323"/>
      <c r="J37" s="323"/>
      <c r="K37" s="323"/>
      <c r="L37" s="323"/>
      <c r="M37" s="12"/>
      <c r="N37" s="12"/>
      <c r="O37" s="81"/>
      <c r="P37" s="65"/>
      <c r="Q37" s="323"/>
      <c r="R37" s="322"/>
      <c r="S37" s="322"/>
      <c r="T37" s="322"/>
      <c r="U37" s="82"/>
      <c r="W37" s="83"/>
      <c r="X37" s="15"/>
      <c r="Y37" s="20"/>
      <c r="Z37" s="14"/>
      <c r="AA37" s="39"/>
      <c r="AB37" s="11"/>
      <c r="AC37" s="22"/>
      <c r="BG37" s="14"/>
    </row>
    <row r="38" spans="1:61" ht="39.950000000000003" customHeight="1" x14ac:dyDescent="0.25">
      <c r="A38" s="59"/>
      <c r="B38" s="12"/>
      <c r="C38" s="314"/>
      <c r="D38" s="59"/>
      <c r="F38" s="80"/>
      <c r="G38" s="80"/>
      <c r="H38" s="69"/>
      <c r="I38" s="323"/>
      <c r="J38" s="323"/>
      <c r="K38" s="323"/>
      <c r="L38" s="81"/>
      <c r="M38" s="12"/>
      <c r="N38" s="12"/>
      <c r="O38" s="81"/>
      <c r="P38" s="65"/>
      <c r="Q38" s="323"/>
      <c r="R38" s="322"/>
      <c r="S38" s="322"/>
      <c r="T38" s="322"/>
      <c r="U38" s="82"/>
      <c r="W38" s="83"/>
      <c r="X38" s="15"/>
      <c r="Y38" s="20"/>
      <c r="Z38" s="14"/>
      <c r="AA38" s="39"/>
      <c r="AB38" s="11"/>
      <c r="AC38" s="22"/>
      <c r="BG38" s="14"/>
    </row>
    <row r="39" spans="1:61" ht="39.950000000000003" customHeight="1" x14ac:dyDescent="0.25">
      <c r="A39" s="59"/>
      <c r="B39" s="12"/>
      <c r="C39" s="314"/>
      <c r="D39" s="59"/>
      <c r="F39" s="80"/>
      <c r="G39" s="80"/>
      <c r="H39" s="69"/>
      <c r="I39" s="323"/>
      <c r="J39" s="323"/>
      <c r="K39" s="323"/>
      <c r="L39" s="81"/>
      <c r="M39" s="12"/>
      <c r="N39" s="12"/>
      <c r="O39" s="81"/>
      <c r="P39" s="65"/>
      <c r="Q39" s="323"/>
      <c r="R39" s="322"/>
      <c r="S39" s="322"/>
      <c r="T39" s="322"/>
      <c r="U39" s="82"/>
      <c r="W39" s="83"/>
      <c r="X39" s="15"/>
      <c r="Y39" s="20"/>
      <c r="Z39" s="14"/>
      <c r="AA39" s="39"/>
      <c r="AB39" s="11"/>
      <c r="AC39" s="22"/>
      <c r="BG39" s="14"/>
    </row>
    <row r="40" spans="1:61" ht="39.950000000000003" customHeight="1" x14ac:dyDescent="0.25">
      <c r="A40" s="59"/>
      <c r="B40" s="12"/>
      <c r="C40" s="314"/>
      <c r="D40" s="59"/>
      <c r="F40" s="80"/>
      <c r="G40" s="80"/>
      <c r="H40" s="69"/>
      <c r="I40" s="323"/>
      <c r="J40" s="323"/>
      <c r="K40" s="323"/>
      <c r="L40" s="81"/>
      <c r="M40" s="12"/>
      <c r="N40" s="12"/>
      <c r="O40" s="81"/>
      <c r="P40" s="65"/>
      <c r="Q40" s="323"/>
      <c r="R40" s="322"/>
      <c r="S40" s="322"/>
      <c r="T40" s="322"/>
      <c r="U40" s="82"/>
      <c r="W40" s="83"/>
      <c r="X40" s="15"/>
      <c r="Y40" s="20"/>
      <c r="Z40" s="14"/>
      <c r="AA40" s="39"/>
      <c r="AB40" s="11"/>
      <c r="AC40" s="22"/>
      <c r="BG40" s="14"/>
    </row>
    <row r="41" spans="1:61" ht="39.950000000000003" customHeight="1" x14ac:dyDescent="0.25">
      <c r="A41" s="59"/>
      <c r="B41" s="12"/>
      <c r="C41" s="314"/>
      <c r="D41" s="59"/>
      <c r="F41" s="80"/>
      <c r="G41" s="80"/>
      <c r="H41" s="69"/>
      <c r="I41" s="323"/>
      <c r="J41" s="323"/>
      <c r="K41" s="323"/>
      <c r="L41" s="81"/>
      <c r="M41" s="12"/>
      <c r="N41" s="12"/>
      <c r="O41" s="81"/>
      <c r="P41" s="65"/>
      <c r="Q41" s="323"/>
      <c r="R41" s="322"/>
      <c r="S41" s="322"/>
      <c r="T41" s="322"/>
      <c r="U41" s="82"/>
      <c r="W41" s="83"/>
      <c r="X41" s="15"/>
      <c r="Y41" s="20"/>
      <c r="Z41" s="14"/>
      <c r="AA41" s="39"/>
      <c r="AB41" s="11"/>
      <c r="AC41" s="22"/>
      <c r="BG41" s="14"/>
    </row>
    <row r="42" spans="1:61" ht="39.950000000000003" customHeight="1" x14ac:dyDescent="0.25">
      <c r="A42" s="59"/>
      <c r="B42" s="12"/>
      <c r="C42" s="314"/>
      <c r="D42" s="59"/>
      <c r="F42" s="80"/>
      <c r="G42" s="80"/>
      <c r="H42" s="69"/>
      <c r="I42" s="323"/>
      <c r="J42" s="323"/>
      <c r="K42" s="323"/>
      <c r="L42" s="81"/>
      <c r="M42" s="12"/>
      <c r="N42" s="12"/>
      <c r="O42" s="81"/>
      <c r="P42" s="65"/>
      <c r="Q42" s="323"/>
      <c r="R42" s="322"/>
      <c r="S42" s="322"/>
      <c r="T42" s="322"/>
      <c r="U42" s="82"/>
      <c r="W42" s="83"/>
      <c r="X42" s="15"/>
      <c r="Y42" s="20"/>
      <c r="Z42" s="14"/>
      <c r="AA42" s="39"/>
      <c r="AB42" s="11"/>
      <c r="AC42" s="22"/>
      <c r="BG42" s="14"/>
    </row>
    <row r="43" spans="1:61" ht="39.950000000000003" customHeight="1" x14ac:dyDescent="0.25">
      <c r="A43" s="59"/>
      <c r="B43" s="12"/>
      <c r="C43" s="314"/>
      <c r="D43" s="59"/>
      <c r="F43" s="80"/>
      <c r="G43" s="80"/>
      <c r="H43" s="69"/>
      <c r="I43" s="323"/>
      <c r="J43" s="323"/>
      <c r="K43" s="323"/>
      <c r="L43" s="81"/>
      <c r="M43" s="12"/>
      <c r="N43" s="12"/>
      <c r="O43" s="81"/>
      <c r="P43" s="65"/>
      <c r="Q43" s="323"/>
      <c r="R43" s="322"/>
      <c r="S43" s="322"/>
      <c r="T43" s="322"/>
      <c r="U43" s="82"/>
      <c r="W43" s="83"/>
      <c r="X43" s="15"/>
      <c r="Y43" s="20"/>
      <c r="Z43" s="14"/>
      <c r="AA43" s="39"/>
      <c r="AB43" s="11"/>
      <c r="AC43" s="22"/>
      <c r="BG43" s="14"/>
    </row>
    <row r="44" spans="1:61" ht="39.950000000000003" customHeight="1" x14ac:dyDescent="0.25">
      <c r="A44" s="59"/>
      <c r="B44" s="12"/>
      <c r="C44" s="314"/>
      <c r="D44" s="59"/>
      <c r="F44" s="80"/>
      <c r="G44" s="80"/>
      <c r="H44" s="69"/>
      <c r="I44" s="323"/>
      <c r="J44" s="323"/>
      <c r="K44" s="323"/>
      <c r="L44" s="81"/>
      <c r="M44" s="12"/>
      <c r="N44" s="12"/>
      <c r="O44" s="81"/>
      <c r="P44" s="65"/>
      <c r="Q44" s="323"/>
      <c r="R44" s="322"/>
      <c r="S44" s="322"/>
      <c r="T44" s="322"/>
      <c r="U44" s="82"/>
      <c r="W44" s="83"/>
      <c r="X44" s="15"/>
      <c r="Y44" s="20"/>
      <c r="Z44" s="14"/>
      <c r="AA44" s="39"/>
      <c r="AB44" s="11"/>
      <c r="AC44" s="22"/>
      <c r="BG44" s="14"/>
    </row>
    <row r="45" spans="1:61" ht="39.950000000000003" customHeight="1" x14ac:dyDescent="0.25">
      <c r="A45" s="59"/>
      <c r="B45" s="12"/>
      <c r="C45" s="314"/>
      <c r="D45" s="59"/>
      <c r="F45" s="80"/>
      <c r="G45" s="80"/>
      <c r="H45" s="69"/>
      <c r="I45" s="323"/>
      <c r="J45" s="323"/>
      <c r="K45" s="323"/>
      <c r="L45" s="81"/>
      <c r="M45" s="12"/>
      <c r="N45" s="12"/>
      <c r="O45" s="81"/>
      <c r="P45" s="65"/>
      <c r="Q45" s="323"/>
      <c r="R45" s="322"/>
      <c r="S45" s="322"/>
      <c r="T45" s="322"/>
      <c r="U45" s="82"/>
      <c r="W45" s="83"/>
      <c r="X45" s="15"/>
      <c r="Y45" s="20"/>
      <c r="Z45" s="14"/>
      <c r="AA45" s="39"/>
      <c r="AB45" s="11"/>
      <c r="AC45" s="22"/>
      <c r="BG45" s="14"/>
    </row>
    <row r="46" spans="1:61" ht="39.950000000000003" customHeight="1" x14ac:dyDescent="0.25">
      <c r="A46" s="59"/>
      <c r="B46" s="12"/>
      <c r="C46" s="314"/>
      <c r="D46" s="59"/>
      <c r="F46" s="80"/>
      <c r="G46" s="80"/>
      <c r="H46" s="69"/>
      <c r="I46" s="323"/>
      <c r="J46" s="323"/>
      <c r="K46" s="323"/>
      <c r="L46" s="81"/>
      <c r="M46" s="12"/>
      <c r="N46" s="12"/>
      <c r="O46" s="81"/>
      <c r="P46" s="65"/>
      <c r="Q46" s="323"/>
      <c r="R46" s="322"/>
      <c r="S46" s="322"/>
      <c r="T46" s="32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7"/>
      <c r="AE47" s="117"/>
      <c r="AF47" s="117"/>
      <c r="AG47" s="117"/>
      <c r="AH47" s="117"/>
      <c r="AI47" s="117"/>
      <c r="AJ47" s="117"/>
      <c r="AK47" s="117"/>
      <c r="AL47" s="117"/>
      <c r="AM47"/>
      <c r="AN47"/>
      <c r="AO47"/>
      <c r="AP47"/>
      <c r="AQ47"/>
      <c r="AR47"/>
      <c r="AS47"/>
      <c r="AT47"/>
      <c r="AU47"/>
      <c r="AV47"/>
      <c r="AW47"/>
      <c r="AX47"/>
      <c r="AY47"/>
      <c r="AZ47"/>
      <c r="BA47"/>
      <c r="BB47"/>
      <c r="BC47"/>
      <c r="BD47"/>
      <c r="BE47"/>
      <c r="BF47" s="117"/>
      <c r="BG47" s="117"/>
      <c r="BH47" s="117"/>
      <c r="BI47" s="117"/>
    </row>
    <row r="48" spans="1:61" s="99" customFormat="1" ht="184.5" customHeight="1" x14ac:dyDescent="0.25">
      <c r="A48" s="57"/>
      <c r="B48" s="12"/>
      <c r="C48" s="125"/>
      <c r="D48" s="57"/>
      <c r="E48" s="13"/>
      <c r="F48" s="80"/>
      <c r="G48" s="80"/>
      <c r="H48" s="55"/>
      <c r="I48" s="9"/>
      <c r="J48" s="64"/>
      <c r="K48" s="55"/>
      <c r="L48" s="55"/>
      <c r="M48" s="9"/>
      <c r="N48" s="55"/>
      <c r="O48" s="55"/>
      <c r="P48" s="84"/>
      <c r="Q48" s="55"/>
      <c r="R48" s="66"/>
      <c r="S48" s="66"/>
      <c r="T48" s="85"/>
      <c r="U48"/>
      <c r="V48"/>
      <c r="W48"/>
      <c r="X48"/>
      <c r="Y48"/>
      <c r="Z48"/>
      <c r="AA48"/>
      <c r="AB48"/>
      <c r="AC48"/>
      <c r="AD48" s="117"/>
      <c r="AE48" s="117"/>
      <c r="AF48" s="117"/>
      <c r="AG48" s="117"/>
      <c r="AH48" s="117"/>
      <c r="AI48" s="117"/>
      <c r="AJ48" s="117"/>
      <c r="AK48" s="117"/>
      <c r="AL48" s="117"/>
      <c r="AM48"/>
      <c r="AN48"/>
      <c r="AO48"/>
      <c r="AP48"/>
      <c r="AQ48"/>
      <c r="AR48"/>
      <c r="AS48"/>
      <c r="AT48"/>
      <c r="AU48"/>
      <c r="AV48"/>
      <c r="AW48"/>
      <c r="AX48"/>
      <c r="AY48"/>
      <c r="AZ48"/>
      <c r="BA48"/>
      <c r="BB48"/>
      <c r="BC48"/>
      <c r="BD48"/>
      <c r="BE48"/>
      <c r="BF48" s="117"/>
      <c r="BG48" s="117"/>
      <c r="BH48" s="117"/>
      <c r="BI48" s="117"/>
    </row>
    <row r="49" spans="1:16361" s="117" customFormat="1" ht="39.950000000000003" customHeight="1" x14ac:dyDescent="0.25">
      <c r="A49" s="57"/>
      <c r="B49" s="12"/>
      <c r="C49" s="319"/>
      <c r="D49" s="57"/>
      <c r="E49" s="318"/>
      <c r="F49" s="80"/>
      <c r="G49" s="80"/>
      <c r="H49" s="319"/>
      <c r="I49" s="320"/>
      <c r="J49" s="86"/>
      <c r="K49" s="126"/>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7" customFormat="1" ht="39.950000000000003" customHeight="1" x14ac:dyDescent="0.25">
      <c r="A50" s="57"/>
      <c r="B50" s="12"/>
      <c r="C50" s="319"/>
      <c r="D50" s="57"/>
      <c r="E50" s="318"/>
      <c r="F50" s="80"/>
      <c r="G50" s="80"/>
      <c r="H50" s="319"/>
      <c r="I50" s="320"/>
      <c r="J50" s="86"/>
      <c r="K50" s="126"/>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7" customFormat="1" ht="39.950000000000003" customHeight="1" x14ac:dyDescent="0.25">
      <c r="A51" s="57"/>
      <c r="B51" s="12"/>
      <c r="C51" s="319"/>
      <c r="D51" s="57"/>
      <c r="E51" s="318"/>
      <c r="F51" s="80"/>
      <c r="G51" s="80"/>
      <c r="H51" s="319"/>
      <c r="I51" s="320"/>
      <c r="J51" s="86"/>
      <c r="K51" s="126"/>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7" customFormat="1" ht="39.950000000000003" customHeight="1" x14ac:dyDescent="0.25">
      <c r="A52" s="57"/>
      <c r="B52" s="12"/>
      <c r="C52" s="319"/>
      <c r="D52" s="57"/>
      <c r="E52" s="318"/>
      <c r="F52" s="80"/>
      <c r="G52" s="80"/>
      <c r="H52" s="314"/>
      <c r="I52" s="320"/>
      <c r="J52" s="86"/>
      <c r="K52" s="126"/>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7" customFormat="1" ht="39.950000000000003" customHeight="1" x14ac:dyDescent="0.25">
      <c r="A53" s="57"/>
      <c r="B53" s="12"/>
      <c r="C53" s="319"/>
      <c r="D53" s="57"/>
      <c r="E53" s="318"/>
      <c r="F53" s="80"/>
      <c r="G53" s="80"/>
      <c r="H53" s="314"/>
      <c r="I53" s="320"/>
      <c r="J53" s="86"/>
      <c r="K53" s="126"/>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7" customFormat="1" ht="39.950000000000003" customHeight="1" x14ac:dyDescent="0.25">
      <c r="A54" s="57"/>
      <c r="B54" s="12"/>
      <c r="C54" s="319"/>
      <c r="D54" s="57"/>
      <c r="E54" s="318"/>
      <c r="F54" s="80"/>
      <c r="G54" s="80"/>
      <c r="H54" s="314"/>
      <c r="I54" s="320"/>
      <c r="J54" s="86"/>
      <c r="K54" s="126"/>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7" customFormat="1" ht="39.950000000000003" customHeight="1" x14ac:dyDescent="0.25">
      <c r="A55" s="57"/>
      <c r="B55" s="12"/>
      <c r="C55" s="319"/>
      <c r="D55" s="57"/>
      <c r="E55" s="318"/>
      <c r="F55" s="80"/>
      <c r="G55" s="80"/>
      <c r="H55" s="319"/>
      <c r="I55" s="320"/>
      <c r="J55" s="86"/>
      <c r="K55" s="126"/>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7" customFormat="1" ht="39.950000000000003" customHeight="1" x14ac:dyDescent="0.25">
      <c r="A56" s="57"/>
      <c r="B56" s="12"/>
      <c r="C56" s="319"/>
      <c r="D56" s="57"/>
      <c r="E56" s="318"/>
      <c r="F56" s="80"/>
      <c r="G56" s="80"/>
      <c r="H56" s="319"/>
      <c r="I56" s="320"/>
      <c r="J56" s="86"/>
      <c r="K56" s="126"/>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7" customFormat="1" ht="39.950000000000003" customHeight="1" x14ac:dyDescent="0.25">
      <c r="A57" s="57"/>
      <c r="B57" s="12"/>
      <c r="C57" s="319"/>
      <c r="D57" s="57"/>
      <c r="E57" s="318"/>
      <c r="F57" s="80"/>
      <c r="G57" s="80"/>
      <c r="H57" s="319"/>
      <c r="I57" s="320"/>
      <c r="J57" s="86"/>
      <c r="K57" s="126"/>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7" customFormat="1" ht="39.950000000000003" customHeight="1" x14ac:dyDescent="0.25">
      <c r="A58" s="57"/>
      <c r="B58" s="12"/>
      <c r="C58" s="319"/>
      <c r="D58" s="57"/>
      <c r="E58" s="318"/>
      <c r="F58" s="80"/>
      <c r="G58" s="80"/>
      <c r="H58" s="319"/>
      <c r="I58" s="320"/>
      <c r="J58" s="86"/>
      <c r="K58" s="126"/>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7" customFormat="1" ht="39.950000000000003" customHeight="1" x14ac:dyDescent="0.25">
      <c r="A59" s="57"/>
      <c r="B59" s="12"/>
      <c r="C59" s="319"/>
      <c r="D59" s="57"/>
      <c r="E59" s="12"/>
      <c r="F59" s="80"/>
      <c r="G59" s="80"/>
      <c r="H59" s="12"/>
      <c r="I59" s="126"/>
      <c r="J59" s="86"/>
      <c r="K59" s="126"/>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7" customFormat="1" ht="39.950000000000003" customHeight="1" x14ac:dyDescent="0.25">
      <c r="A60" s="57"/>
      <c r="B60" s="12"/>
      <c r="C60" s="319"/>
      <c r="D60" s="57"/>
      <c r="E60" s="12"/>
      <c r="F60" s="80"/>
      <c r="G60" s="80"/>
      <c r="H60" s="55"/>
      <c r="I60" s="126"/>
      <c r="J60" s="86"/>
      <c r="K60" s="126"/>
      <c r="L60" s="12"/>
      <c r="M60" s="12"/>
      <c r="N60" s="126"/>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7" customFormat="1" ht="39.950000000000003" customHeight="1" x14ac:dyDescent="0.25">
      <c r="A61" s="57"/>
      <c r="B61" s="12"/>
      <c r="C61" s="319"/>
      <c r="D61" s="59"/>
      <c r="E61" s="318"/>
      <c r="F61" s="80"/>
      <c r="G61" s="80"/>
      <c r="H61" s="318"/>
      <c r="I61" s="320"/>
      <c r="J61" s="86"/>
      <c r="K61" s="126"/>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7" customFormat="1" ht="39.950000000000003" customHeight="1" x14ac:dyDescent="0.25">
      <c r="A62" s="57"/>
      <c r="B62" s="12"/>
      <c r="C62" s="319"/>
      <c r="D62" s="59"/>
      <c r="E62" s="318"/>
      <c r="F62" s="80"/>
      <c r="G62" s="80"/>
      <c r="H62" s="318"/>
      <c r="I62" s="320"/>
      <c r="J62" s="86"/>
      <c r="K62" s="126"/>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7" customFormat="1" ht="39.950000000000003" customHeight="1" x14ac:dyDescent="0.25">
      <c r="A63" s="57"/>
      <c r="B63" s="12"/>
      <c r="C63" s="319"/>
      <c r="D63" s="59"/>
      <c r="E63" s="62"/>
      <c r="F63" s="80"/>
      <c r="G63" s="80"/>
      <c r="H63" s="129"/>
      <c r="I63" s="126"/>
      <c r="J63" s="86"/>
      <c r="K63" s="126"/>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7" customFormat="1" ht="39.950000000000003" customHeight="1" x14ac:dyDescent="0.25">
      <c r="A64" s="57"/>
      <c r="B64" s="12"/>
      <c r="C64" s="319"/>
      <c r="D64" s="59"/>
      <c r="E64" s="62"/>
      <c r="F64" s="80"/>
      <c r="G64" s="80"/>
      <c r="H64" s="39"/>
      <c r="I64" s="126"/>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7" customFormat="1" ht="39.950000000000003" customHeight="1" x14ac:dyDescent="0.25">
      <c r="A65" s="57"/>
      <c r="B65" s="12"/>
      <c r="C65" s="319"/>
      <c r="D65" s="59"/>
      <c r="E65" s="62"/>
      <c r="F65" s="80"/>
      <c r="G65" s="80"/>
      <c r="H65" s="130"/>
      <c r="I65" s="11"/>
      <c r="J65" s="78"/>
      <c r="K65" s="11"/>
      <c r="L65" s="11"/>
      <c r="M65" s="12"/>
      <c r="N65" s="12"/>
      <c r="O65" s="12"/>
      <c r="P65" s="90"/>
      <c r="Q65" s="12"/>
      <c r="R65" s="131"/>
      <c r="S65" s="131"/>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7" customFormat="1" ht="39.950000000000003" customHeight="1" x14ac:dyDescent="0.25">
      <c r="A66" s="57"/>
      <c r="B66" s="12"/>
      <c r="C66" s="319"/>
      <c r="D66" s="59"/>
      <c r="E66" s="62"/>
      <c r="F66" s="80"/>
      <c r="G66" s="80"/>
      <c r="H66" s="132"/>
      <c r="I66" s="3"/>
      <c r="J66" s="3"/>
      <c r="K66" s="3"/>
      <c r="L66" s="12"/>
      <c r="M66" s="12"/>
      <c r="N66" s="12"/>
      <c r="O66" s="12"/>
      <c r="P66" s="90"/>
      <c r="Q66" s="12"/>
      <c r="R66" s="131"/>
      <c r="S66" s="131"/>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7" customFormat="1" ht="39.950000000000003" customHeight="1" x14ac:dyDescent="0.25">
      <c r="A67" s="57"/>
      <c r="B67" s="12"/>
      <c r="C67" s="319"/>
      <c r="D67" s="59"/>
      <c r="E67" s="62"/>
      <c r="F67" s="80"/>
      <c r="G67" s="80"/>
      <c r="H67" s="133"/>
      <c r="I67" s="3"/>
      <c r="J67" s="3"/>
      <c r="K67" s="3"/>
      <c r="L67" s="11"/>
      <c r="M67" s="12"/>
      <c r="N67" s="12"/>
      <c r="O67" s="12"/>
      <c r="P67" s="90"/>
      <c r="Q67" s="12"/>
      <c r="R67" s="131"/>
      <c r="S67" s="131"/>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7" customFormat="1" ht="39.950000000000003" customHeight="1" x14ac:dyDescent="0.25">
      <c r="A68" s="57"/>
      <c r="B68" s="12"/>
      <c r="C68" s="319"/>
      <c r="D68" s="59"/>
      <c r="E68" s="62"/>
      <c r="F68" s="80"/>
      <c r="G68" s="80"/>
      <c r="H68" s="134"/>
      <c r="I68" s="3"/>
      <c r="J68" s="3"/>
      <c r="K68" s="3"/>
      <c r="L68" s="11"/>
      <c r="M68" s="12"/>
      <c r="N68" s="12"/>
      <c r="O68" s="12"/>
      <c r="P68" s="90"/>
      <c r="Q68" s="12"/>
      <c r="R68" s="131"/>
      <c r="S68" s="131"/>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7" customFormat="1" ht="39.950000000000003" customHeight="1" x14ac:dyDescent="0.25">
      <c r="A69" s="57"/>
      <c r="B69" s="12"/>
      <c r="C69" s="319"/>
      <c r="D69" s="59"/>
      <c r="E69" s="62"/>
      <c r="F69" s="80"/>
      <c r="G69" s="80"/>
      <c r="H69" s="135"/>
      <c r="I69" s="126"/>
      <c r="J69" s="92"/>
      <c r="K69" s="126"/>
      <c r="L69" s="12"/>
      <c r="M69" s="12"/>
      <c r="N69" s="12"/>
      <c r="O69" s="12"/>
      <c r="P69" s="90"/>
      <c r="Q69" s="12"/>
      <c r="R69" s="131"/>
      <c r="S69" s="131"/>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7" customFormat="1" ht="39.950000000000003" customHeight="1" x14ac:dyDescent="0.25">
      <c r="A70" s="57"/>
      <c r="B70" s="12"/>
      <c r="C70" s="319"/>
      <c r="D70" s="59"/>
      <c r="E70" s="62"/>
      <c r="F70" s="80"/>
      <c r="G70" s="80"/>
      <c r="H70" s="39"/>
      <c r="I70" s="3"/>
      <c r="J70" s="3"/>
      <c r="K70" s="3"/>
      <c r="L70" s="79"/>
      <c r="M70" s="12"/>
      <c r="N70" s="12"/>
      <c r="O70" s="12"/>
      <c r="P70" s="90"/>
      <c r="Q70" s="12"/>
      <c r="R70" s="131"/>
      <c r="S70" s="131"/>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14"/>
      <c r="D72" s="61"/>
      <c r="E72" s="12"/>
      <c r="F72" s="12"/>
      <c r="G72" s="12"/>
      <c r="H72" s="12"/>
      <c r="I72" s="12"/>
      <c r="K72" s="12"/>
      <c r="L72" s="12"/>
      <c r="N72" s="12"/>
      <c r="O72" s="12"/>
      <c r="P72" s="12"/>
      <c r="Q72" s="12"/>
      <c r="R72" s="56"/>
      <c r="S72" s="56"/>
      <c r="T72" s="9"/>
    </row>
    <row r="73" spans="1:16361" ht="39.950000000000003" customHeight="1" x14ac:dyDescent="0.25">
      <c r="A73" s="61"/>
      <c r="B73" s="12"/>
      <c r="C73" s="314"/>
      <c r="D73" s="61"/>
      <c r="E73" s="12"/>
      <c r="F73" s="12"/>
      <c r="G73" s="12"/>
      <c r="H73" s="12"/>
      <c r="I73" s="12"/>
      <c r="K73" s="12"/>
      <c r="N73" s="12"/>
      <c r="O73" s="12"/>
      <c r="P73" s="12"/>
      <c r="Q73" s="12"/>
      <c r="R73" s="56"/>
      <c r="S73" s="56"/>
      <c r="T73" s="9"/>
    </row>
    <row r="74" spans="1:16361" ht="39.950000000000003" customHeight="1" x14ac:dyDescent="0.25">
      <c r="A74" s="61"/>
      <c r="B74" s="12"/>
      <c r="C74" s="314"/>
      <c r="D74" s="61"/>
      <c r="E74" s="12"/>
      <c r="F74" s="12"/>
      <c r="G74" s="12"/>
      <c r="H74" s="12"/>
      <c r="I74" s="12"/>
      <c r="J74" s="94"/>
      <c r="K74" s="12"/>
      <c r="N74" s="12"/>
      <c r="O74" s="12"/>
      <c r="P74" s="12"/>
      <c r="Q74" s="12"/>
      <c r="R74" s="56"/>
      <c r="S74" s="56"/>
      <c r="T74" s="9"/>
    </row>
    <row r="75" spans="1:16361" ht="39.950000000000003" customHeight="1" x14ac:dyDescent="0.25">
      <c r="A75" s="61"/>
      <c r="B75" s="12"/>
      <c r="C75" s="314"/>
      <c r="D75" s="61"/>
      <c r="E75" s="12"/>
      <c r="F75" s="12"/>
      <c r="G75" s="12"/>
      <c r="H75" s="12"/>
      <c r="I75" s="12"/>
      <c r="J75" s="94"/>
      <c r="K75" s="12"/>
      <c r="N75" s="12"/>
      <c r="O75" s="12"/>
      <c r="P75" s="12"/>
      <c r="Q75" s="12"/>
      <c r="R75" s="56"/>
      <c r="S75" s="56"/>
      <c r="T75" s="9"/>
    </row>
    <row r="76" spans="1:16361" ht="39.950000000000003" customHeight="1" x14ac:dyDescent="0.25">
      <c r="A76" s="61"/>
      <c r="B76" s="12"/>
      <c r="C76" s="314"/>
      <c r="D76" s="61"/>
      <c r="E76" s="12"/>
      <c r="F76" s="12"/>
      <c r="G76" s="12"/>
      <c r="H76" s="12"/>
      <c r="I76" s="12"/>
      <c r="J76" s="94"/>
      <c r="K76" s="12"/>
      <c r="N76" s="12"/>
      <c r="O76" s="12"/>
      <c r="P76" s="12"/>
      <c r="Q76" s="12"/>
      <c r="R76" s="56"/>
      <c r="S76" s="56"/>
      <c r="T76" s="9"/>
    </row>
    <row r="77" spans="1:16361" ht="39.950000000000003" customHeight="1" x14ac:dyDescent="0.25">
      <c r="A77" s="61"/>
      <c r="B77" s="12"/>
      <c r="C77" s="314"/>
      <c r="D77" s="61"/>
      <c r="E77" s="12"/>
      <c r="F77" s="12"/>
      <c r="G77" s="12"/>
      <c r="H77" s="12"/>
      <c r="I77" s="12"/>
      <c r="J77" s="94"/>
      <c r="K77" s="12"/>
      <c r="N77" s="12"/>
      <c r="O77" s="12"/>
      <c r="P77" s="12"/>
      <c r="Q77" s="12"/>
      <c r="R77" s="56"/>
      <c r="S77" s="56"/>
      <c r="T77" s="9"/>
    </row>
    <row r="78" spans="1:16361" ht="39.950000000000003" customHeight="1" x14ac:dyDescent="0.25">
      <c r="A78" s="61"/>
      <c r="B78" s="12"/>
      <c r="C78" s="314"/>
      <c r="D78" s="61"/>
      <c r="E78" s="12"/>
      <c r="F78" s="12"/>
      <c r="G78" s="12"/>
      <c r="H78" s="12"/>
      <c r="I78" s="12"/>
      <c r="J78" s="94"/>
      <c r="K78" s="12"/>
      <c r="N78" s="12"/>
      <c r="O78" s="12"/>
      <c r="P78" s="12"/>
      <c r="Q78" s="12"/>
      <c r="R78" s="56"/>
      <c r="S78" s="56"/>
      <c r="T78" s="9"/>
    </row>
    <row r="79" spans="1:16361" ht="39.950000000000003" customHeight="1" x14ac:dyDescent="0.25">
      <c r="A79" s="61"/>
      <c r="B79" s="12"/>
      <c r="C79" s="314"/>
      <c r="D79" s="61"/>
      <c r="E79" s="12"/>
      <c r="F79" s="12"/>
      <c r="G79" s="12"/>
      <c r="H79" s="12"/>
      <c r="I79" s="12"/>
      <c r="J79" s="94"/>
      <c r="N79" s="12"/>
      <c r="O79" s="12"/>
      <c r="P79" s="12"/>
      <c r="Q79" s="12"/>
      <c r="R79" s="56"/>
      <c r="S79" s="56"/>
      <c r="T79" s="9"/>
    </row>
    <row r="80" spans="1:16361" ht="39.950000000000003" customHeight="1" x14ac:dyDescent="0.25">
      <c r="A80" s="61"/>
      <c r="B80" s="12"/>
      <c r="C80" s="314"/>
      <c r="D80" s="61"/>
      <c r="E80" s="12"/>
      <c r="F80" s="12"/>
      <c r="G80" s="12"/>
      <c r="H80" s="12"/>
      <c r="I80" s="12"/>
      <c r="J80" s="94"/>
      <c r="N80" s="12"/>
      <c r="O80" s="12"/>
      <c r="P80" s="12"/>
      <c r="Q80" s="12"/>
      <c r="R80" s="56"/>
      <c r="S80" s="56"/>
      <c r="T80" s="9"/>
    </row>
    <row r="81" spans="1:20" ht="39.950000000000003" customHeight="1" x14ac:dyDescent="0.25">
      <c r="A81" s="61"/>
      <c r="B81" s="12"/>
      <c r="C81" s="314"/>
      <c r="D81" s="61"/>
      <c r="E81" s="12"/>
      <c r="F81" s="12"/>
      <c r="G81" s="12"/>
      <c r="H81" s="12"/>
      <c r="I81" s="12"/>
      <c r="J81" s="94"/>
      <c r="N81" s="12"/>
      <c r="O81" s="12"/>
      <c r="P81" s="12"/>
      <c r="Q81" s="12"/>
      <c r="R81" s="56"/>
      <c r="S81" s="56"/>
      <c r="T81" s="9"/>
    </row>
    <row r="82" spans="1:20" ht="39.950000000000003" customHeight="1" x14ac:dyDescent="0.25">
      <c r="A82" s="61"/>
      <c r="B82" s="12"/>
      <c r="C82" s="314"/>
      <c r="D82" s="61"/>
      <c r="E82" s="12"/>
      <c r="F82" s="12"/>
      <c r="G82" s="12"/>
      <c r="H82" s="12"/>
      <c r="I82" s="12"/>
      <c r="J82" s="94"/>
      <c r="N82" s="12"/>
      <c r="O82" s="12"/>
      <c r="P82" s="12"/>
      <c r="Q82" s="12"/>
      <c r="R82" s="56"/>
      <c r="S82" s="56"/>
      <c r="T82" s="9"/>
    </row>
    <row r="83" spans="1:20" ht="39.950000000000003" customHeight="1" x14ac:dyDescent="0.25">
      <c r="A83" s="61"/>
      <c r="B83" s="12"/>
      <c r="C83" s="314"/>
      <c r="D83" s="61"/>
      <c r="E83" s="12"/>
      <c r="F83" s="12"/>
      <c r="G83" s="12"/>
      <c r="H83" s="12"/>
      <c r="I83" s="12"/>
      <c r="J83" s="94"/>
      <c r="N83" s="12"/>
      <c r="O83" s="12"/>
      <c r="P83" s="12"/>
      <c r="Q83" s="12"/>
      <c r="R83" s="56"/>
      <c r="S83" s="56"/>
      <c r="T83" s="9"/>
    </row>
    <row r="84" spans="1:20" ht="39.950000000000003" customHeight="1" x14ac:dyDescent="0.25">
      <c r="A84" s="60"/>
      <c r="B84" s="12"/>
      <c r="C84" s="314"/>
      <c r="D84" s="59"/>
      <c r="E84" s="12"/>
      <c r="F84" s="80"/>
      <c r="G84" s="80"/>
      <c r="H84" s="12"/>
      <c r="I84" s="55"/>
      <c r="J84" s="64"/>
      <c r="M84" s="12"/>
      <c r="N84" s="12"/>
      <c r="P84" s="65"/>
      <c r="R84" s="19"/>
      <c r="S84" s="19"/>
      <c r="T84" s="95"/>
    </row>
    <row r="85" spans="1:20" ht="39.950000000000003" customHeight="1" x14ac:dyDescent="0.25">
      <c r="A85" s="60"/>
      <c r="B85" s="12"/>
      <c r="C85" s="314"/>
      <c r="D85" s="59"/>
      <c r="F85" s="80"/>
      <c r="G85" s="80"/>
      <c r="H85" s="96"/>
      <c r="I85" s="55"/>
      <c r="J85" s="97"/>
      <c r="N85" s="12"/>
      <c r="P85" s="65"/>
      <c r="R85" s="19"/>
      <c r="S85" s="19"/>
      <c r="T85" s="95"/>
    </row>
    <row r="86" spans="1:20" ht="39.950000000000003" customHeight="1" x14ac:dyDescent="0.25">
      <c r="A86" s="61"/>
      <c r="B86" s="12"/>
      <c r="C86" s="31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14"/>
      <c r="D87" s="61"/>
      <c r="E87" s="318"/>
      <c r="F87" s="12"/>
      <c r="G87" s="12"/>
      <c r="H87" s="12"/>
      <c r="I87" s="318"/>
      <c r="J87" s="316"/>
      <c r="K87" s="12"/>
      <c r="L87" s="12"/>
      <c r="M87" s="12"/>
      <c r="N87" s="12"/>
      <c r="O87" s="12"/>
      <c r="P87" s="90"/>
      <c r="Q87" s="12"/>
      <c r="R87" s="56"/>
      <c r="S87" s="56"/>
      <c r="T87" s="19"/>
    </row>
    <row r="88" spans="1:20" ht="39.950000000000003" customHeight="1" x14ac:dyDescent="0.25">
      <c r="A88" s="61"/>
      <c r="B88" s="12"/>
      <c r="C88" s="314"/>
      <c r="D88" s="61"/>
      <c r="E88" s="318"/>
      <c r="F88" s="12"/>
      <c r="G88" s="12"/>
      <c r="H88" s="12"/>
      <c r="I88" s="318"/>
      <c r="J88" s="316"/>
      <c r="K88" s="12"/>
      <c r="L88" s="12"/>
      <c r="M88" s="12"/>
      <c r="N88" s="12"/>
      <c r="O88" s="12"/>
      <c r="P88" s="90"/>
      <c r="Q88" s="12"/>
      <c r="R88" s="56"/>
      <c r="S88" s="56"/>
      <c r="T88" s="19"/>
    </row>
    <row r="89" spans="1:20" ht="39.950000000000003" customHeight="1" x14ac:dyDescent="0.25">
      <c r="A89" s="61"/>
      <c r="B89" s="12"/>
      <c r="C89" s="31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1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1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1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1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14"/>
      <c r="D94" s="61"/>
      <c r="E94" s="12"/>
      <c r="F94" s="12"/>
      <c r="G94" s="12"/>
      <c r="H94" s="12"/>
      <c r="I94" s="12"/>
      <c r="K94" s="12"/>
      <c r="L94" s="12"/>
      <c r="M94" s="12"/>
      <c r="N94" s="12"/>
      <c r="O94" s="12"/>
      <c r="P94" s="90"/>
      <c r="Q94" s="12"/>
      <c r="R94" s="56"/>
      <c r="S94" s="56"/>
      <c r="T94" s="9"/>
    </row>
    <row r="95" spans="1:20" ht="39.950000000000003" customHeight="1" x14ac:dyDescent="0.25">
      <c r="A95" s="317"/>
      <c r="B95" s="318"/>
      <c r="C95" s="314"/>
      <c r="D95" s="61"/>
      <c r="E95" s="318"/>
      <c r="F95" s="12"/>
      <c r="G95" s="12"/>
      <c r="H95" s="318"/>
      <c r="I95" s="318"/>
      <c r="K95" s="12"/>
      <c r="L95" s="12"/>
      <c r="M95" s="12"/>
      <c r="N95" s="12"/>
      <c r="O95" s="12"/>
      <c r="P95" s="90"/>
      <c r="Q95" s="12"/>
      <c r="R95" s="56"/>
      <c r="S95" s="56"/>
      <c r="T95" s="9"/>
    </row>
    <row r="96" spans="1:20" ht="39.950000000000003" customHeight="1" x14ac:dyDescent="0.25">
      <c r="A96" s="317"/>
      <c r="B96" s="318"/>
      <c r="C96" s="314"/>
      <c r="D96" s="61"/>
      <c r="E96" s="318"/>
      <c r="F96" s="12"/>
      <c r="G96" s="12"/>
      <c r="H96" s="318"/>
      <c r="I96" s="318"/>
      <c r="K96" s="12"/>
      <c r="L96" s="12"/>
      <c r="M96" s="12"/>
      <c r="N96" s="12"/>
      <c r="O96" s="12"/>
      <c r="P96" s="90"/>
      <c r="Q96" s="12"/>
      <c r="R96" s="56"/>
      <c r="S96" s="56"/>
      <c r="T96" s="9"/>
    </row>
    <row r="97" spans="1:59" ht="39.950000000000003" customHeight="1" x14ac:dyDescent="0.25">
      <c r="A97" s="60"/>
      <c r="B97" s="12"/>
      <c r="C97" s="31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1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53" priority="29" stopIfTrue="1" operator="containsText" text="EN TERMINO">
      <formula>NOT(ISERROR(SEARCH("EN TERMINO",Z16)))</formula>
    </cfRule>
    <cfRule type="containsText" priority="30" operator="containsText" text="AMARILLO">
      <formula>NOT(ISERROR(SEARCH("AMARILLO",Z16)))</formula>
    </cfRule>
    <cfRule type="containsText" dxfId="52" priority="31" stopIfTrue="1" operator="containsText" text="ALERTA">
      <formula>NOT(ISERROR(SEARCH("ALERTA",Z16)))</formula>
    </cfRule>
    <cfRule type="containsText" dxfId="51" priority="32" stopIfTrue="1" operator="containsText" text="OK">
      <formula>NOT(ISERROR(SEARCH("OK",Z16)))</formula>
    </cfRule>
  </conditionalFormatting>
  <conditionalFormatting sqref="Z97:Z98">
    <cfRule type="containsText" dxfId="50" priority="64" stopIfTrue="1" operator="containsText" text="ALERTA">
      <formula>NOT(ISERROR(SEARCH("ALERTA",Z97)))</formula>
    </cfRule>
    <cfRule type="containsText" priority="63" operator="containsText" text="AMARILLO">
      <formula>NOT(ISERROR(SEARCH("AMARILLO",Z97)))</formula>
    </cfRule>
    <cfRule type="containsText" dxfId="49" priority="62" stopIfTrue="1" operator="containsText" text="EN TERMINO">
      <formula>NOT(ISERROR(SEARCH("EN TERMINO",Z97)))</formula>
    </cfRule>
    <cfRule type="containsText" dxfId="48" priority="65" stopIfTrue="1" operator="containsText" text="OK">
      <formula>NOT(ISERROR(SEARCH("OK",Z97)))</formula>
    </cfRule>
  </conditionalFormatting>
  <conditionalFormatting sqref="Z5:BB6">
    <cfRule type="containsText" dxfId="47" priority="9" stopIfTrue="1" operator="containsText" text="EN TERMINO">
      <formula>NOT(ISERROR(SEARCH("EN TERMINO",Z5)))</formula>
    </cfRule>
    <cfRule type="containsText" priority="10" operator="containsText" text="AMARILLO">
      <formula>NOT(ISERROR(SEARCH("AMARILLO",Z5)))</formula>
    </cfRule>
    <cfRule type="containsText" dxfId="46" priority="11" stopIfTrue="1" operator="containsText" text="ALERTA">
      <formula>NOT(ISERROR(SEARCH("ALERTA",Z5)))</formula>
    </cfRule>
    <cfRule type="containsText" dxfId="45" priority="12" stopIfTrue="1" operator="containsText" text="OK">
      <formula>NOT(ISERROR(SEARCH("OK",Z5)))</formula>
    </cfRule>
  </conditionalFormatting>
  <conditionalFormatting sqref="AC5:AC6">
    <cfRule type="containsText" dxfId="44" priority="117" stopIfTrue="1" operator="containsText" text="INCUMPLIDA">
      <formula>NOT(ISERROR(SEARCH("INCUMPLIDA",AC5)))</formula>
    </cfRule>
    <cfRule type="containsText" dxfId="43" priority="116" stopIfTrue="1" operator="containsText" text="PENDIENTE">
      <formula>NOT(ISERROR(SEARCH("PENDIENTE",AC5)))</formula>
    </cfRule>
  </conditionalFormatting>
  <conditionalFormatting sqref="AC16:AC46">
    <cfRule type="containsText" dxfId="42" priority="36" stopIfTrue="1" operator="containsText" text="CUMPLIDA">
      <formula>NOT(ISERROR(SEARCH("CUMPLIDA",AC16)))</formula>
    </cfRule>
    <cfRule type="containsText" dxfId="41" priority="35" stopIfTrue="1" operator="containsText" text="INCUMPLIDA">
      <formula>NOT(ISERROR(SEARCH("INCUMPLIDA",AC16)))</formula>
    </cfRule>
    <cfRule type="containsText" dxfId="40" priority="34" stopIfTrue="1" operator="containsText" text="PENDIENTE">
      <formula>NOT(ISERROR(SEARCH("PENDIENTE",AC16)))</formula>
    </cfRule>
    <cfRule type="containsText" dxfId="39" priority="33" operator="containsText" text="PENDIENTE">
      <formula>NOT(ISERROR(SEARCH("PENDIENTE",AC16)))</formula>
    </cfRule>
  </conditionalFormatting>
  <conditionalFormatting sqref="AC97:AC98">
    <cfRule type="containsText" dxfId="38" priority="51" stopIfTrue="1" operator="containsText" text="CUMPLIDA">
      <formula>NOT(ISERROR(SEARCH("CUMPLIDA",AC97)))</formula>
    </cfRule>
    <cfRule type="containsText" dxfId="37" priority="50" stopIfTrue="1" operator="containsText" text="INCUMPLIDA">
      <formula>NOT(ISERROR(SEARCH("INCUMPLIDA",AC97)))</formula>
    </cfRule>
    <cfRule type="containsText" dxfId="36" priority="49" stopIfTrue="1" operator="containsText" text="PENDIENTE">
      <formula>NOT(ISERROR(SEARCH("PENDIENTE",AC97)))</formula>
    </cfRule>
    <cfRule type="containsText" dxfId="35" priority="48" operator="containsText" text="PENDIENTE">
      <formula>NOT(ISERROR(SEARCH("PENDIENTE",AC97)))</formula>
    </cfRule>
  </conditionalFormatting>
  <conditionalFormatting sqref="AC5:AU6">
    <cfRule type="containsText" dxfId="34" priority="26" stopIfTrue="1" operator="containsText" text="CUMPLIDA">
      <formula>NOT(ISERROR(SEARCH("CUMPLIDA",AC5)))</formula>
    </cfRule>
  </conditionalFormatting>
  <conditionalFormatting sqref="AD97">
    <cfRule type="containsText" dxfId="33" priority="61" operator="containsText" text="Abierto">
      <formula>NOT(ISERROR(SEARCH("Abierto",AD97)))</formula>
    </cfRule>
    <cfRule type="containsText" dxfId="32" priority="60" operator="containsText" text="cerrado">
      <formula>NOT(ISERROR(SEARCH("cerrado",AD97)))</formula>
    </cfRule>
    <cfRule type="containsText" dxfId="31" priority="59" operator="containsText" text="cerrada">
      <formula>NOT(ISERROR(SEARCH("cerrada",AD97)))</formula>
    </cfRule>
  </conditionalFormatting>
  <conditionalFormatting sqref="AI5:AI6">
    <cfRule type="containsText" dxfId="30" priority="8" stopIfTrue="1" operator="containsText" text="OK">
      <formula>NOT(ISERROR(SEARCH("OK",AI5)))</formula>
    </cfRule>
    <cfRule type="containsText" dxfId="29" priority="5" stopIfTrue="1" operator="containsText" text="EN TERMINO">
      <formula>NOT(ISERROR(SEARCH("EN TERMINO",AI5)))</formula>
    </cfRule>
    <cfRule type="containsText" priority="6" operator="containsText" text="AMARILLO">
      <formula>NOT(ISERROR(SEARCH("AMARILLO",AI5)))</formula>
    </cfRule>
    <cfRule type="containsText" dxfId="28" priority="7" stopIfTrue="1" operator="containsText" text="ALERTA">
      <formula>NOT(ISERROR(SEARCH("ALERTA",AI5)))</formula>
    </cfRule>
  </conditionalFormatting>
  <conditionalFormatting sqref="AL5:AL6">
    <cfRule type="containsText" dxfId="27" priority="4" stopIfTrue="1" operator="containsText" text="CUMPLIDA">
      <formula>NOT(ISERROR(SEARCH("CUMPLIDA",AL5)))</formula>
    </cfRule>
    <cfRule type="containsText" dxfId="26" priority="1" operator="containsText" text="ATENCIÓN">
      <formula>NOT(ISERROR(SEARCH("ATENCIÓN",AL5)))</formula>
    </cfRule>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onditionalFormatting>
  <conditionalFormatting sqref="AR5">
    <cfRule type="containsText" dxfId="23" priority="24" stopIfTrue="1" operator="containsText" text="ALERTA">
      <formula>NOT(ISERROR(SEARCH("ALERTA",AR5)))</formula>
    </cfRule>
    <cfRule type="containsText" priority="23" operator="containsText" text="AMARILLO">
      <formula>NOT(ISERROR(SEARCH("AMARILLO",AR5)))</formula>
    </cfRule>
    <cfRule type="containsText" dxfId="22" priority="22" stopIfTrue="1" operator="containsText" text="EN TERMINO">
      <formula>NOT(ISERROR(SEARCH("EN TERMINO",AR5)))</formula>
    </cfRule>
    <cfRule type="containsText" dxfId="21" priority="25" stopIfTrue="1" operator="containsText" text="OK">
      <formula>NOT(ISERROR(SEARCH("OK",AR5)))</formula>
    </cfRule>
  </conditionalFormatting>
  <conditionalFormatting sqref="AR6">
    <cfRule type="containsText" dxfId="20" priority="97" stopIfTrue="1" operator="containsText" text="EN TERMINO">
      <formula>NOT(ISERROR(SEARCH("EN TERMINO",AR6)))</formula>
    </cfRule>
    <cfRule type="containsText" priority="98" operator="containsText" text="AMARILLO">
      <formula>NOT(ISERROR(SEARCH("AMARILLO",AR6)))</formula>
    </cfRule>
    <cfRule type="containsText" dxfId="19" priority="100" stopIfTrue="1" operator="containsText" text="OK">
      <formula>NOT(ISERROR(SEARCH("OK",AR6)))</formula>
    </cfRule>
    <cfRule type="dataBar" priority="104">
      <dataBar>
        <cfvo type="min"/>
        <cfvo type="max"/>
        <color rgb="FF638EC6"/>
      </dataBar>
    </cfRule>
    <cfRule type="containsText" dxfId="18" priority="99" stopIfTrue="1" operator="containsText" text="ALERTA">
      <formula>NOT(ISERROR(SEARCH("ALERTA",AR6)))</formula>
    </cfRule>
  </conditionalFormatting>
  <conditionalFormatting sqref="AU5:AU6">
    <cfRule type="containsText" dxfId="17" priority="28" stopIfTrue="1" operator="containsText" text="INCUMPLIDA">
      <formula>NOT(ISERROR(SEARCH("INCUMPLIDA",AU5)))</formula>
    </cfRule>
    <cfRule type="containsText" dxfId="16" priority="27" stopIfTrue="1" operator="containsText" text="PENDIENTE">
      <formula>NOT(ISERROR(SEARCH("PENDIENTE",AU5)))</formula>
    </cfRule>
  </conditionalFormatting>
  <conditionalFormatting sqref="AV5 BG5:BG6">
    <cfRule type="containsText" dxfId="15" priority="21" operator="containsText" text="Abierto">
      <formula>NOT(ISERROR(SEARCH("Abierto",AV5)))</formula>
    </cfRule>
    <cfRule type="containsText" dxfId="14" priority="20" operator="containsText" text="cerrado">
      <formula>NOT(ISERROR(SEARCH("cerrado",AV5)))</formula>
    </cfRule>
    <cfRule type="containsText" dxfId="13"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12" priority="17" stopIfTrue="1" operator="containsText" text="INCUMPLIDA">
      <formula>NOT(ISERROR(SEARCH("INCUMPLIDA",BE5)))</formula>
    </cfRule>
    <cfRule type="containsText" dxfId="11" priority="16" stopIfTrue="1" operator="containsText" text="CUMPLIDA">
      <formula>NOT(ISERROR(SEARCH("CUMPLIDA",BE5)))</formula>
    </cfRule>
    <cfRule type="containsText" dxfId="10" priority="15" stopIfTrue="1" operator="containsText" text="INCUMPLIDA">
      <formula>NOT(ISERROR(SEARCH("INCUMPLIDA",BE5)))</formula>
    </cfRule>
    <cfRule type="containsText" dxfId="9" priority="14" stopIfTrue="1" operator="containsText" text="PENDIENTE">
      <formula>NOT(ISERROR(SEARCH("PENDIENTE",BE5)))</formula>
    </cfRule>
  </conditionalFormatting>
  <conditionalFormatting sqref="BE5:BE6">
    <cfRule type="containsText" dxfId="8" priority="18" stopIfTrue="1" operator="containsText" text="CUMPLIDA">
      <formula>NOT(ISERROR(SEARCH("CUMPLIDA",BE5)))</formula>
    </cfRule>
  </conditionalFormatting>
  <conditionalFormatting sqref="BE6">
    <cfRule type="containsText" dxfId="7" priority="102" stopIfTrue="1" operator="containsText" text="PENDIENTE">
      <formula>NOT(ISERROR(SEARCH("PENDIENTE",BE6)))</formula>
    </cfRule>
    <cfRule type="containsText" dxfId="6" priority="103" stopIfTrue="1" operator="containsText" text="INCUMPLIDA">
      <formula>NOT(ISERROR(SEARCH("INCUMPLIDA",BE6)))</formula>
    </cfRule>
  </conditionalFormatting>
  <conditionalFormatting sqref="BG31:BG46">
    <cfRule type="containsText" dxfId="5" priority="37" operator="containsText" text="cerrada">
      <formula>NOT(ISERROR(SEARCH("cerrada",BG31)))</formula>
    </cfRule>
    <cfRule type="containsText" dxfId="4" priority="38" operator="containsText" text="cerrado">
      <formula>NOT(ISERROR(SEARCH("cerrado",BG31)))</formula>
    </cfRule>
    <cfRule type="containsText" dxfId="3" priority="39" operator="containsText" text="Abierto">
      <formula>NOT(ISERROR(SEARCH("Abierto",BG31)))</formula>
    </cfRule>
  </conditionalFormatting>
  <conditionalFormatting sqref="BG97:BG98">
    <cfRule type="containsText" dxfId="2" priority="56" operator="containsText" text="cerrada">
      <formula>NOT(ISERROR(SEARCH("cerrada",BG97)))</formula>
    </cfRule>
    <cfRule type="containsText" dxfId="1" priority="57" operator="containsText" text="cerrado">
      <formula>NOT(ISERROR(SEARCH("cerrado",BG97)))</formula>
    </cfRule>
    <cfRule type="containsText" dxfId="0"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N36"/>
  <sheetViews>
    <sheetView workbookViewId="0">
      <selection activeCell="J16" sqref="J16"/>
    </sheetView>
  </sheetViews>
  <sheetFormatPr baseColWidth="10" defaultColWidth="11.42578125" defaultRowHeight="16.5" x14ac:dyDescent="0.3"/>
  <cols>
    <col min="1" max="4" width="11.42578125" style="161"/>
    <col min="5" max="5" width="23.7109375" style="161" customWidth="1"/>
    <col min="6" max="6" width="16.140625" style="161" customWidth="1"/>
    <col min="7" max="7" width="14.140625" style="161" customWidth="1"/>
    <col min="8" max="16384" width="11.42578125" style="161"/>
  </cols>
  <sheetData>
    <row r="2" spans="3:14" x14ac:dyDescent="0.3">
      <c r="C2" s="291" t="s">
        <v>378</v>
      </c>
      <c r="D2" s="291"/>
      <c r="E2" s="291"/>
      <c r="F2" s="291"/>
      <c r="G2" s="291"/>
      <c r="H2" s="291"/>
      <c r="I2" s="291"/>
      <c r="J2" s="291"/>
      <c r="K2" s="291"/>
      <c r="L2" s="291"/>
      <c r="M2" s="291"/>
      <c r="N2" s="291"/>
    </row>
    <row r="6" spans="3:14" ht="51" x14ac:dyDescent="0.3">
      <c r="D6" s="234" t="s">
        <v>379</v>
      </c>
      <c r="E6" s="234" t="s">
        <v>380</v>
      </c>
      <c r="F6" s="235" t="s">
        <v>381</v>
      </c>
      <c r="G6" s="236" t="s">
        <v>382</v>
      </c>
      <c r="H6" s="237" t="s">
        <v>383</v>
      </c>
      <c r="I6" s="238" t="s">
        <v>384</v>
      </c>
      <c r="J6" s="238" t="s">
        <v>385</v>
      </c>
      <c r="K6" s="238" t="s">
        <v>386</v>
      </c>
      <c r="L6" s="239" t="s">
        <v>387</v>
      </c>
      <c r="M6" s="240" t="s">
        <v>388</v>
      </c>
    </row>
    <row r="7" spans="3:14" ht="22.5" x14ac:dyDescent="0.3">
      <c r="D7" s="330" t="s">
        <v>389</v>
      </c>
      <c r="E7" s="241" t="s">
        <v>114</v>
      </c>
      <c r="F7" s="242">
        <v>15</v>
      </c>
      <c r="G7" s="242">
        <v>11</v>
      </c>
      <c r="H7" s="243">
        <v>20</v>
      </c>
      <c r="I7" s="244">
        <v>17</v>
      </c>
      <c r="J7" s="244"/>
      <c r="K7" s="244"/>
      <c r="L7" s="245"/>
      <c r="M7" s="246">
        <v>3</v>
      </c>
    </row>
    <row r="8" spans="3:14" ht="22.5" x14ac:dyDescent="0.3">
      <c r="D8" s="331"/>
      <c r="E8" s="241" t="s">
        <v>136</v>
      </c>
      <c r="F8" s="242">
        <v>22</v>
      </c>
      <c r="G8" s="242">
        <v>21</v>
      </c>
      <c r="H8" s="243">
        <v>20</v>
      </c>
      <c r="I8" s="244">
        <v>19</v>
      </c>
      <c r="J8" s="244"/>
      <c r="K8" s="244"/>
      <c r="L8" s="245"/>
      <c r="M8" s="246">
        <v>1</v>
      </c>
    </row>
    <row r="9" spans="3:14" ht="22.5" x14ac:dyDescent="0.3">
      <c r="D9" s="331"/>
      <c r="E9" s="241" t="s">
        <v>143</v>
      </c>
      <c r="F9" s="242">
        <v>10</v>
      </c>
      <c r="G9" s="247">
        <v>5</v>
      </c>
      <c r="H9" s="248">
        <v>14</v>
      </c>
      <c r="I9" s="244">
        <v>8</v>
      </c>
      <c r="J9" s="244"/>
      <c r="K9" s="244"/>
      <c r="L9" s="245"/>
      <c r="M9" s="244">
        <v>6</v>
      </c>
    </row>
    <row r="10" spans="3:14" ht="22.5" x14ac:dyDescent="0.3">
      <c r="D10" s="331"/>
      <c r="E10" s="241" t="s">
        <v>163</v>
      </c>
      <c r="F10" s="242">
        <v>16</v>
      </c>
      <c r="G10" s="247">
        <v>4</v>
      </c>
      <c r="H10" s="248">
        <v>27</v>
      </c>
      <c r="I10" s="244">
        <v>7</v>
      </c>
      <c r="J10" s="244">
        <v>6</v>
      </c>
      <c r="K10" s="244"/>
      <c r="L10" s="245">
        <v>1</v>
      </c>
      <c r="M10" s="244">
        <v>13</v>
      </c>
    </row>
    <row r="11" spans="3:14" ht="22.5" x14ac:dyDescent="0.3">
      <c r="D11" s="332"/>
      <c r="E11" s="241" t="s">
        <v>207</v>
      </c>
      <c r="F11" s="242">
        <v>6</v>
      </c>
      <c r="G11" s="247">
        <v>1</v>
      </c>
      <c r="H11" s="248">
        <v>7</v>
      </c>
      <c r="I11" s="244"/>
      <c r="J11" s="244">
        <v>1</v>
      </c>
      <c r="K11" s="244"/>
      <c r="L11" s="245">
        <v>1</v>
      </c>
      <c r="M11" s="244">
        <v>5</v>
      </c>
    </row>
    <row r="12" spans="3:14" x14ac:dyDescent="0.3">
      <c r="D12" s="333" t="s">
        <v>390</v>
      </c>
      <c r="E12" s="334"/>
      <c r="F12" s="249">
        <f t="shared" ref="F12:J12" si="0">SUM(F7:F11)</f>
        <v>69</v>
      </c>
      <c r="G12" s="250">
        <f t="shared" si="0"/>
        <v>42</v>
      </c>
      <c r="H12" s="251">
        <f t="shared" si="0"/>
        <v>88</v>
      </c>
      <c r="I12" s="251">
        <f>SUM(I7:I11)</f>
        <v>51</v>
      </c>
      <c r="J12" s="251">
        <f t="shared" si="0"/>
        <v>7</v>
      </c>
      <c r="K12" s="251">
        <f>SUM(K7:K11)</f>
        <v>0</v>
      </c>
      <c r="L12" s="252">
        <f>SUM(L7:L11)</f>
        <v>2</v>
      </c>
      <c r="M12" s="250">
        <f>SUM(M7:M11)</f>
        <v>28</v>
      </c>
    </row>
    <row r="13" spans="3:14" x14ac:dyDescent="0.3">
      <c r="D13" s="253"/>
      <c r="E13" s="254"/>
      <c r="F13" s="79"/>
      <c r="G13" s="255">
        <f>G12/F12</f>
        <v>0.60869565217391308</v>
      </c>
      <c r="H13" s="254"/>
      <c r="I13" s="255">
        <f>I12/H12</f>
        <v>0.57954545454545459</v>
      </c>
      <c r="J13" s="255">
        <f>J12/H12</f>
        <v>7.9545454545454544E-2</v>
      </c>
      <c r="K13" s="255">
        <f>K12/I12</f>
        <v>0</v>
      </c>
      <c r="L13" s="255">
        <f>L12/H12</f>
        <v>2.2727272727272728E-2</v>
      </c>
      <c r="M13" s="255">
        <f>M12/H12</f>
        <v>0.31818181818181818</v>
      </c>
    </row>
    <row r="18" spans="3:14" x14ac:dyDescent="0.3">
      <c r="C18" s="166"/>
      <c r="D18" s="166"/>
      <c r="E18" s="166"/>
      <c r="F18" s="166"/>
      <c r="G18" s="166"/>
      <c r="H18" s="166"/>
      <c r="I18" s="166"/>
      <c r="J18" s="166"/>
      <c r="K18" s="166"/>
      <c r="L18" s="166"/>
      <c r="M18" s="166"/>
      <c r="N18" s="166"/>
    </row>
    <row r="36" spans="3:14" x14ac:dyDescent="0.3">
      <c r="C36" s="166"/>
      <c r="D36" s="166"/>
      <c r="E36" s="166"/>
      <c r="F36" s="166"/>
      <c r="G36" s="166"/>
      <c r="H36" s="166"/>
      <c r="I36" s="166"/>
      <c r="J36" s="166"/>
      <c r="K36" s="166"/>
      <c r="L36" s="166"/>
      <c r="M36" s="166"/>
      <c r="N36" s="166"/>
    </row>
  </sheetData>
  <mergeCells count="3">
    <mergeCell ref="C2:N2"/>
    <mergeCell ref="D7:D11"/>
    <mergeCell ref="D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4" ma:contentTypeDescription="Crear nuevo documento." ma:contentTypeScope="" ma:versionID="654eea2393a8028996dbb59e115c3d82">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30acea77bcdae9615a1703b94ffc5db0"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90079F-5988-49E5-A559-767F49640425}">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48731EDB-27AC-4F77-8759-0A66EE887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39FAB7-5CD5-4A46-A58F-365A6DDBE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Seguimiento</vt:lpstr>
      <vt:lpstr>Hoja1</vt:lpstr>
      <vt:lpstr>Comunicaciones</vt:lpstr>
      <vt:lpstr>O. CI Disciplinario</vt:lpstr>
      <vt:lpstr>Resultados seguimiento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Camilo Emanuel Salgado Gil</cp:lastModifiedBy>
  <cp:revision/>
  <dcterms:created xsi:type="dcterms:W3CDTF">2019-01-04T19:58:30Z</dcterms:created>
  <dcterms:modified xsi:type="dcterms:W3CDTF">2026-08-13T18:31:47Z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