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1. SHARE POINT\ARCHIVOS 2023\4. Enfoque hacia la prevención\Seguimiento Planes de mejora\3. Archivo Distrital\II Trimestre\Reporte\"/>
    </mc:Choice>
  </mc:AlternateContent>
  <xr:revisionPtr revIDLastSave="0" documentId="13_ncr:1_{DA57DF70-C212-4D04-A738-C41006576039}" xr6:coauthVersionLast="47" xr6:coauthVersionMax="47" xr10:uidLastSave="{00000000-0000-0000-0000-000000000000}"/>
  <bookViews>
    <workbookView xWindow="-120" yWindow="-120" windowWidth="20730" windowHeight="11040" tabRatio="437" activeTab="2" xr2:uid="{00000000-000D-0000-FFFF-FFFF00000000}"/>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Seguimiento!$A$3:$X$3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27" l="1"/>
  <c r="K10" i="27"/>
  <c r="J10" i="27"/>
  <c r="I10" i="27"/>
  <c r="H10" i="27"/>
  <c r="H9" i="27"/>
  <c r="J9" i="27"/>
  <c r="L9" i="27" l="1"/>
  <c r="K9" i="27"/>
  <c r="I9" i="27"/>
  <c r="G9" i="27"/>
  <c r="F9" i="27"/>
  <c r="E9" i="27"/>
  <c r="F10" i="27" l="1"/>
  <c r="F10" i="29" l="1"/>
  <c r="J10" i="29"/>
  <c r="I10" i="29"/>
  <c r="H10" i="29"/>
  <c r="G10" i="29"/>
  <c r="E10" i="29"/>
  <c r="D10" i="29"/>
  <c r="G11" i="29" l="1"/>
  <c r="I11" i="29"/>
  <c r="J11" i="29"/>
  <c r="E11" i="29"/>
  <c r="H11" i="29"/>
  <c r="S15" i="28"/>
  <c r="Y15" i="28" s="1"/>
  <c r="S16" i="28"/>
  <c r="T16" i="28" s="1"/>
  <c r="S17" i="28"/>
  <c r="T17" i="28" s="1"/>
  <c r="S19" i="28"/>
  <c r="T19" i="28" s="1"/>
  <c r="S20" i="28"/>
  <c r="Y20" i="28" s="1"/>
  <c r="S21" i="28"/>
  <c r="T21" i="28"/>
  <c r="S22" i="28"/>
  <c r="Y22" i="28" s="1"/>
  <c r="S23" i="28"/>
  <c r="T23" i="28" s="1"/>
  <c r="S24" i="28"/>
  <c r="T24" i="28" s="1"/>
  <c r="S25" i="28"/>
  <c r="T25" i="28" s="1"/>
  <c r="S26" i="28"/>
  <c r="T26" i="28" s="1"/>
  <c r="S27" i="28"/>
  <c r="T27" i="28" s="1"/>
  <c r="Y19" i="28"/>
  <c r="Y23" i="28"/>
  <c r="T15" i="28" l="1"/>
  <c r="T20" i="28"/>
  <c r="U17" i="28"/>
  <c r="X17" i="28"/>
  <c r="U27" i="28"/>
  <c r="X27" i="28"/>
  <c r="U26" i="28"/>
  <c r="X26" i="28"/>
  <c r="U25" i="28"/>
  <c r="X25" i="28"/>
  <c r="U24" i="28"/>
  <c r="X24" i="28"/>
  <c r="U23" i="28"/>
  <c r="X23" i="28"/>
  <c r="U21" i="28"/>
  <c r="X21" i="28"/>
  <c r="U19" i="28"/>
  <c r="X19" i="28"/>
  <c r="U16" i="28"/>
  <c r="X16" i="28"/>
  <c r="U4" i="28"/>
  <c r="X4" i="28"/>
  <c r="T22" i="28"/>
  <c r="Y16" i="28"/>
  <c r="Y27" i="28"/>
  <c r="Y24" i="28"/>
  <c r="Y26" i="28"/>
  <c r="Y25" i="28"/>
  <c r="Y21" i="28"/>
  <c r="S5" i="28"/>
  <c r="T5" i="28" s="1"/>
  <c r="X5" i="28" s="1"/>
  <c r="S7" i="28"/>
  <c r="S8" i="28"/>
  <c r="T8" i="28" s="1"/>
  <c r="S9" i="28"/>
  <c r="S10" i="28"/>
  <c r="S13" i="28"/>
  <c r="S14" i="28"/>
  <c r="T14" i="28" s="1"/>
  <c r="X20" i="28" l="1"/>
  <c r="U20" i="28"/>
  <c r="X15" i="28"/>
  <c r="U15" i="28"/>
  <c r="X14" i="28"/>
  <c r="U14" i="28"/>
  <c r="U8" i="28"/>
  <c r="X8" i="28"/>
  <c r="U22" i="28"/>
  <c r="X22" i="28"/>
  <c r="Y7" i="28"/>
  <c r="T7" i="28"/>
  <c r="Y5" i="28"/>
  <c r="U5" i="28"/>
  <c r="T10" i="28"/>
  <c r="T9" i="28"/>
  <c r="Y14" i="28"/>
  <c r="T13" i="28"/>
  <c r="Y6" i="28"/>
  <c r="Y8" i="28"/>
  <c r="Y10" i="28"/>
  <c r="Y9" i="28"/>
  <c r="Y4" i="28"/>
  <c r="X10" i="28" l="1"/>
  <c r="U10" i="28"/>
  <c r="U9" i="28"/>
  <c r="X9" i="28"/>
  <c r="U6" i="28"/>
  <c r="X6" i="28"/>
  <c r="U7" i="28"/>
  <c r="X7" i="28"/>
  <c r="AG6" i="22"/>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tc={668DC2A9-0864-40E6-A034-1EF188246776}</author>
    <author>tc={116293F6-A564-4444-BFEC-F79AAD0AE0E7}</author>
    <author>tc={40711022-3CE2-47F9-8735-ABD047636C3F}</author>
    <author>Manuela Hernandez</author>
    <author>Sandra Patricia Henao Reyes</author>
  </authors>
  <commentList>
    <comment ref="O4"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n°3-2023-1058 del 28706/2023.</t>
      </text>
    </comment>
    <comment ref="O5"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n°3-2023-1058 del 28706/2023.</t>
      </text>
    </comment>
    <comment ref="O6" authorId="2" shapeId="0" xr:uid="{00000000-0006-0000-01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n°3-2023-1058 del 28706/2023.</t>
      </text>
    </comment>
    <comment ref="H7" authorId="3" shapeId="0" xr:uid="{00000000-0006-0000-0100-000004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I11" authorId="3" shapeId="0" xr:uid="{00000000-0006-0000-0100-000005000000}">
      <text>
        <r>
          <rPr>
            <b/>
            <sz val="9"/>
            <color indexed="81"/>
            <rFont val="Tahoma"/>
            <family val="2"/>
          </rPr>
          <t>Manuela Hernandez:</t>
        </r>
        <r>
          <rPr>
            <sz val="9"/>
            <color indexed="81"/>
            <rFont val="Tahoma"/>
            <family val="2"/>
          </rPr>
          <t xml:space="preserve">
Depende de la Contratación del Historiador</t>
        </r>
      </text>
    </comment>
    <comment ref="J11" authorId="3" shapeId="0" xr:uid="{00000000-0006-0000-0100-000006000000}">
      <text>
        <r>
          <rPr>
            <b/>
            <sz val="9"/>
            <color indexed="81"/>
            <rFont val="Tahoma"/>
            <family val="2"/>
          </rPr>
          <t>Manuela Hernandez:</t>
        </r>
        <r>
          <rPr>
            <sz val="9"/>
            <color indexed="81"/>
            <rFont val="Tahoma"/>
            <family val="2"/>
          </rPr>
          <t xml:space="preserve">
Depende de las series misionales - Apuestas y Loterías</t>
        </r>
      </text>
    </comment>
    <comment ref="N11" authorId="4" shapeId="0" xr:uid="{00000000-0006-0000-0100-000007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1" authorId="4" shapeId="0" xr:uid="{00000000-0006-0000-0100-000008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I12" authorId="3" shapeId="0" xr:uid="{00000000-0006-0000-0100-000009000000}">
      <text>
        <r>
          <rPr>
            <b/>
            <sz val="9"/>
            <color indexed="81"/>
            <rFont val="Tahoma"/>
            <family val="2"/>
          </rPr>
          <t>Manuela Hernandez:</t>
        </r>
        <r>
          <rPr>
            <sz val="9"/>
            <color indexed="81"/>
            <rFont val="Tahoma"/>
            <family val="2"/>
          </rPr>
          <t xml:space="preserve">
Depende de la Contrtación del Historiador</t>
        </r>
      </text>
    </comment>
    <comment ref="N12" authorId="4" shapeId="0" xr:uid="{00000000-0006-0000-0100-00000A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2" authorId="4" shapeId="0" xr:uid="{00000000-0006-0000-0100-00000B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N13" authorId="4" shapeId="0" xr:uid="{00000000-0006-0000-0100-00000C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3" authorId="3" shapeId="0" xr:uid="{00000000-0006-0000-0100-00000D000000}">
      <text>
        <r>
          <rPr>
            <b/>
            <sz val="9"/>
            <color indexed="81"/>
            <rFont val="Tahoma"/>
            <family val="2"/>
          </rPr>
          <t>Manuela Hernandez:</t>
        </r>
        <r>
          <rPr>
            <sz val="9"/>
            <color indexed="81"/>
            <rFont val="Tahoma"/>
            <family val="2"/>
          </rPr>
          <t xml:space="preserve">
Se aprobó prorroga mediante memorando n°3-2023-807 del 16/05/2023.</t>
        </r>
      </text>
    </comment>
    <comment ref="N14" authorId="4" shapeId="0" xr:uid="{00000000-0006-0000-0100-00000E00000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4" authorId="3" shapeId="0" xr:uid="{00000000-0006-0000-0100-00000F000000}">
      <text>
        <r>
          <rPr>
            <b/>
            <sz val="9"/>
            <color indexed="81"/>
            <rFont val="Tahoma"/>
            <family val="2"/>
          </rPr>
          <t>Manuela Hernandez:</t>
        </r>
        <r>
          <rPr>
            <sz val="9"/>
            <color indexed="81"/>
            <rFont val="Tahoma"/>
            <family val="2"/>
          </rPr>
          <t xml:space="preserve">
Se aprobó prorroga mediante memorando n°3-2023-807 del 16/05/2023.</t>
        </r>
      </text>
    </comment>
    <comment ref="H15" authorId="3" shapeId="0" xr:uid="{00000000-0006-0000-0100-000010000000}">
      <text>
        <r>
          <rPr>
            <b/>
            <sz val="9"/>
            <color indexed="81"/>
            <rFont val="Tahoma"/>
            <family val="2"/>
          </rPr>
          <t>Manuela Hernandez:</t>
        </r>
        <r>
          <rPr>
            <sz val="9"/>
            <color indexed="81"/>
            <rFont val="Tahoma"/>
            <family val="2"/>
          </rPr>
          <t xml:space="preserve">
Actividades a realizar una vez se convaliden las tablas por el archivo distrital</t>
        </r>
      </text>
    </comment>
  </commentList>
</comments>
</file>

<file path=xl/sharedStrings.xml><?xml version="1.0" encoding="utf-8"?>
<sst xmlns="http://schemas.openxmlformats.org/spreadsheetml/2006/main" count="931" uniqueCount="354">
  <si>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</si>
  <si>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</si>
  <si>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</si>
  <si>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</si>
  <si>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</si>
  <si>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</si>
  <si>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</si>
  <si>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</si>
  <si>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</si>
  <si>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</si>
  <si>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</si>
  <si>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</si>
  <si>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</si>
  <si>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</si>
  <si>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</si>
  <si>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</si>
  <si>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</si>
  <si>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</si>
  <si>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</si>
  <si>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</si>
  <si>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</si>
  <si>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</si>
  <si>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</si>
  <si>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</si>
  <si>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</si>
  <si>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</si>
  <si>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</si>
  <si>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</si>
  <si>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</si>
  <si>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</si>
  <si>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</si>
  <si>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</si>
  <si>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</si>
  <si>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</si>
  <si>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</si>
  <si>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</si>
  <si>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</si>
  <si>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</si>
  <si>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</si>
  <si>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</si>
  <si>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</si>
  <si>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</si>
  <si>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</si>
  <si>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</si>
  <si>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</si>
  <si>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</si>
  <si>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</si>
  <si>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</si>
  <si>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</si>
  <si>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</si>
  <si>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</si>
  <si>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</si>
  <si>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</si>
  <si>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</si>
  <si>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</si>
  <si>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</si>
  <si>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</si>
  <si>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</si>
  <si>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</si>
  <si>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</si>
  <si>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</si>
  <si>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</si>
  <si>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</si>
  <si>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</si>
  <si>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</si>
  <si>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</si>
  <si>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Seguimiento II Trimestre</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</si>
  <si>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</si>
  <si>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</si>
  <si>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</si>
  <si>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</si>
  <si>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</si>
  <si>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</si>
  <si>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</si>
  <si>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</si>
  <si>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</si>
  <si>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</si>
  <si>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</si>
  <si>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</si>
  <si>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</si>
  <si>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4. Elaboración de las Tablas de Valoración Documental</t>
  </si>
  <si>
    <t>Tablas de Valoración por cada uno de los 7 periodos</t>
  </si>
  <si>
    <t>Correctiva</t>
  </si>
  <si>
    <t>Unidad de Bienes y Servicios</t>
  </si>
  <si>
    <t>Se avannza en la elaboraciòn de las Tablas de Valorciòn Documental del segundo periodo.</t>
  </si>
  <si>
    <t>Sigue abierto el hallazgo, teniendo en cuenta que: 
1) La acción a implementar se encuentra en término y las evidencias aportadas son del segundo periodo.
2) La acción a implementar se refiere a la elaboración de las tablas de valoración documental y la unidad de medida se refiere a siete (7) periodos, los cuales al cierre del segundo trimestre de 2023 se aportan avances y evidencias del segundo periodo.</t>
  </si>
  <si>
    <t>Islena Pineda Rodríguez</t>
  </si>
  <si>
    <t>Pendiente de Cierre</t>
  </si>
  <si>
    <t>5. Elaboración de la memoria descriptiva según requerimientos Acuerdo 04 de 2019 del AGN</t>
  </si>
  <si>
    <t>Memoria descriptiva</t>
  </si>
  <si>
    <t xml:space="preserve">Se avanza en la elaboraciòn de la Memoria Descriptiva para las Tablas de Valoraciòn Documental </t>
  </si>
  <si>
    <t xml:space="preserve">Sigue abierto el hallazgo, teniendo en cuenta que:
- La acción a implementar se encuentra en término y aunque de esta acción a implementar la evidencia que se  presenta es un documento sobre la memoria descriptiva, se trata de un proyecto, donde se evidencian los avances en su construcción, si se tiene encuenta que este documento también va en evolución a la par con la elaboración de las tabalas de valoriación documental. 
</t>
  </si>
  <si>
    <t xml:space="preserve">6. Presentar las TVD al  Comité Institucional de gestión y Desempeño
</t>
  </si>
  <si>
    <t>Acta de aprobación del Comité Institucional de Gestión y Desempeño</t>
  </si>
  <si>
    <t>Pendiente hasta tanto no se culmine la elaboraciòn de los instrumentos archivísticos</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</si>
  <si>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</si>
  <si>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</si>
  <si>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</si>
  <si>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</si>
  <si>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Sigue abierto el hallazgo, teniendo en cuenta que:
- La acción se encuentra en término para su implementación y aunque de esta acción a implementar no se aportaron evidencias, se debe tener presente que para la construcción del fondo documental se requiere de la existencia de las TVD, aprobadas por la instancia respectiva, las cuales se encuentran en proceso de avances en su elaboración.</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</si>
  <si>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</si>
  <si>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</si>
  <si>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</si>
  <si>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</si>
  <si>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Sigue abierto el hallazgo, teniendo en cuenta que:  
- La acción a implementar se encuentra en término y aunque de esta acción a implementar no se aportaron evidencias, se debe tener presente que para la transferencias documentales secundarias, se requiere de la existencia de las TVD convalidadas por la instancia competente, las cuales se encuentran en proceso de avances en su elaboración.</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</si>
  <si>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</si>
  <si>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</si>
  <si>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</si>
  <si>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Sigue abierto el hallazgo, teniendo en cuenta que:
- La acción aimplementar se encuentra en término y aunque de esta acción a implementar no se aportaron evidencias, se debe tener presente que para la publicación en la página web la informacion de las transferencias secundarias realizadas a la direccion distrital de archivo de bogota,  
se requiere de la existencia de las TVD convalidadas por la instancia competente, las cuales se encuentran en proceso de avances en su elaboración.</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</si>
  <si>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</si>
  <si>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</si>
  <si>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</si>
  <si>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</si>
  <si>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</si>
  <si>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Sigue abierto el hallazgo, teniendo en cuenta que:
- La acción a implementar se encuentra en término y aunque de esta acción a implementar no se aportaron evidencias,  en la actualidad existe una persona contratada con el perfil requerido para la labor documental y archivística que requeiere la empresa. Así mismo, como la acción de mejora es la incorporación en la planta de personal de una persona con el perfil requerido, se debe dar cumplimiento a esta acción ya que su implementación vence en agosto de 2023.</t>
  </si>
  <si>
    <t>INFORME VISITA DIRECCIÓN DISTRITAL DE ARCHIVO 2021</t>
  </si>
  <si>
    <t>Actualización de las Tablas de Retención Documental</t>
  </si>
  <si>
    <t>La TRD no fueron actualizadas una vez se expidió el acuerdo 005 de 2015 por la cual se modifican las funciones de algunas dependencias, de conformidad con la normatividad vigente.</t>
  </si>
  <si>
    <t>6. Elaboración de las Fichas de Valoración Documental de las series misionales</t>
  </si>
  <si>
    <t>Fichas de Valoración Documental TRD</t>
  </si>
  <si>
    <t xml:space="preserve">Se concluyó la elaboración de las fichas de valoración documental de las series misionales para las Tablas de Retención Documental, asì mismo, fueron presentadas ante el Comitè Institucinal de Gestiòn y Desempeño para su aprobación. A continuación se describen las fichas elaboradas como resultadpo de la actualización de las Tablas de Retenciòn Documental:
* Control de Billeterìa no vendida
* Diseños de Billetería aprobados
* Ejecución de Sorteos Ordinarios y Extraordinarios 
* Manteniento de Equipos de Sorteo
* Plan de Premios 
* Premios y Promocionales 
* Promocionales de Estrategìa Comercial
* Asignaciòn y Distribuciòn de Billetería
* Resoluciones
*Hojas de Vida del Distribuidor
*Solicitudes de Juegos Promocionales 
* Procesos Sancionatarios
* Actas de Sorteo de Apuestas Permanentes 
</t>
  </si>
  <si>
    <t xml:space="preserve">Se cierra el hallazgo, teniendo en cuenta que:
1) De la acción de mejora se presentaron evidencias sobre las fichas de valoración documental de: 
* Control de Billeterìa no vendida
* Diseños de Billetería aprobados
* Ejecución de Sorteos Ordinarios y Extraordinarios 
* Manteniento de Equipos de Sorteo
* Plan de Premios 
* Premios y Promocionales 
* Promocionales de Estrategìa Comercial
* Asignaciòn y Distribuciòn de Billetería
* Resoluciones
*Hojas de Vida del Distribuidor
*Solicitudes de Juegos Promocionales 
* Procesos Sancionatarios
* Actas de Sorteo de Apuestas Permanentes 
* Soloicitud autorización de juegos promocionales y rifas 
* Actas sorteo Apuestas Permanentes 
2) La acción de mejora venció el 30 de abril de 2023
</t>
  </si>
  <si>
    <t xml:space="preserve">CUMPLIDA </t>
  </si>
  <si>
    <t>CERRADO</t>
  </si>
  <si>
    <t xml:space="preserve">Se cierra </t>
  </si>
  <si>
    <t xml:space="preserve">7. Elaboración de la memoria descrpitiva </t>
  </si>
  <si>
    <t>Se elaboró la Memoria Descriptiva, la cual fue aprobada por el Comitè Institcional de Gestiòn y Desempeño el dìa 28 de junio de 2023, el acta se encuentra en elaboraciòn por parte de la Oficina Asesora de Planeaciòn</t>
  </si>
  <si>
    <t xml:space="preserve">Se cierra el hallazgo, teniendo en cuenta que:
1) Se aportó la evidencia sobre la acción de mejora a implementar consistente en la elaboración de la memoria descriptiva de las TRD y,  
2) La acción de mejora venció el 30 de abril de 2023
</t>
  </si>
  <si>
    <t>8. Presentación y aprobación de las TRD ante el Comité Institcional de Gestión y Desempeño</t>
  </si>
  <si>
    <t>Acta de aprobación de las TRD</t>
  </si>
  <si>
    <t>Se presentaron las Tablas de Retenciòn Documental ante el Comitè Institucional de Gestión y Desrmpeño el dìa 28 de junio de 2023, las cuales fueron aprobdas; el acta se encuentra en elaboraciòn por parte de la Oficina Asesora de Planeación.</t>
  </si>
  <si>
    <t xml:space="preserve">Se cierra el hallazgo, teniendo en cuenta que:
- Se aportó la evidencia sobre la presentación y aprobación de las TRD en su versión 1 ante el Comité Institucional de Gestión y Desempeño, siendo esta reunión de Comité extraordinario del CIGYD del 28 de junio de 2023. 
</t>
  </si>
  <si>
    <t>9. Enviar las Tablas de Retención para convalidación a la Dirección Distrital Archivo de Bogotá</t>
  </si>
  <si>
    <t xml:space="preserve">Comunicación de envío de las TRD con anexos
</t>
  </si>
  <si>
    <t>Para el cumplimiento de esta actividad, se esta a la espera del acta de aprobación de las TRD, teniendo en cuenta que hace parte integral para el envìo de todos los instrumentos al Archivo de Bogota.</t>
  </si>
  <si>
    <t xml:space="preserve">Sigue abierto el hallazgo, teniendo en cuenta que:
1) La acción de mejora a implementar se encuentra en término  y
2) De la acción de mejora no se aportaron evidencias  sobre el envío de las Tablas de Retención para convalidación a la Dirección Distrital Archivo de Bogotá:
</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</si>
  <si>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</si>
  <si>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</si>
  <si>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</si>
  <si>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Termonológico </t>
  </si>
  <si>
    <t>Actualización del Banco Terminológico de acuerdo con la actualización de las tablas de Retención Documental y el Modelo de Requisitos de Documentos Electrónicos</t>
  </si>
  <si>
    <t>SECRETARIA GENERAL</t>
  </si>
  <si>
    <t>Sigue abierto el hallazgo, teniendo en cuenta que:
1) La acción de mejora a implementar se encuentra en término y 
2) De la acición de mejora no se aportaron evidencias  sobre la implementación del Banco terminológico</t>
  </si>
  <si>
    <t>Implementar el Modelo de Requisitos para la Gestión de los Documentos Electrónicos</t>
  </si>
  <si>
    <t>Herramienta de evaluación -SGD</t>
  </si>
  <si>
    <t>Sigue abierto el hallazgo, teniendo en cuenta que:
1) La acción de mejora a implementar se encuentra en término   y 
2) De la acción de mejora no se aportaron evidencias sobre la Implementación del Modelo de Requisitos para la Gestión de los Documentos Electrónicos</t>
  </si>
  <si>
    <t>Actualizar los inventarios documentales de los archivos de gestión</t>
  </si>
  <si>
    <t>Las dependencias no actualizan los inventarios de los archivos de gestión</t>
  </si>
  <si>
    <t>Realizar el seguimiento a las dependencias para el cumplimiento de la actualización de los inventarios documentales de los archivos de gestión</t>
  </si>
  <si>
    <t>Formato de Inventario Único Documental actualizado por cada una de las dependencias</t>
  </si>
  <si>
    <t>En el mes de abril se realizaron las visitas de seguimiento a la aplicaciòn de las Tablas de Retenciòn Documental, en las reuniones se verificó el diligenciamiento del Inventario ùnico documental, lo cual queda consignado en las actas de reunión y se verifica que las siguientes dependencias han actualizado sus inventarios:
* Oficina de Control Interno
* Secretaria General
* Tesorería 
* Cartera</t>
  </si>
  <si>
    <t xml:space="preserve">No se cierra el hallazgo, teniendo en cuenta que:
- Si bien, se aportaron evidencias sobre la acción de mejoramiento a implementar, consistente en la realización del seguimiento a las dependencias para el cumplimiento de la actualización de los inventarios documentales de los archivos de gestión, para el efecto se aportaron evidencias de la programación del mes de julio de 2023 y documentos FUID de las oficinas de Control Interno, cartera, procesos judiciales y prestamos de vivienda; no obstante, las acciones de mejora a implemntar son 12 unidades de medida y solo se presentaron evidencias de 8 acciones.   </t>
  </si>
  <si>
    <t>ABIERTO</t>
  </si>
  <si>
    <t xml:space="preserve">Pendiente de cierre </t>
  </si>
  <si>
    <t>Elaborar el procedimiento o instrutivo para la digitalización de documentos de archivo</t>
  </si>
  <si>
    <t>No se había contemplado elaborar dicho instructivo</t>
  </si>
  <si>
    <t>Elaborar el procedimiento para la digitalización de documentos de archivo</t>
  </si>
  <si>
    <t>Procecimiento y/o instructivo para la digitalización de documentos de archivo.</t>
  </si>
  <si>
    <t>Se avanza en la elaboraciòn del instructivo de digitalización, el cual será presentado en el mes de julio para su aprobación ante el Comité Institucional de Gestiòn y Desempeño.</t>
  </si>
  <si>
    <t>Formular, aprobar e implementar el esquema de metadatos para la gestión de documentos electrónicos de archivo</t>
  </si>
  <si>
    <t>No se había  formulado, a raíz, de que las Tablas de Retención Documental no se encontraban actualizadas</t>
  </si>
  <si>
    <t>formular el esquema de metados para la gestión de documentos electrónicos de archivo</t>
  </si>
  <si>
    <t>Esquema de Metados para la Gestión de Documentos Electrónicos de Archivo</t>
  </si>
  <si>
    <t>Sigue abierto el hallazgo, teniendo en cuenta que:
1) La acción de mejora a implementar  se encuentra en término y 
2) De la acción de mejora no se aportaron evidencias consistentes en la formulación del esquema de metadatos para la gestión de documentos electrónicos de archivo</t>
  </si>
  <si>
    <t>Aprobar el esquema de metadatos para la gestión de documentos electrónicos de archivo</t>
  </si>
  <si>
    <t>Acta de aprobación por parte del Comité Institucional de Gestión y Desempeño</t>
  </si>
  <si>
    <t>Sigue abierto el hallazgo, teniendo en cuenta que:
1) La acción de mejora aimplementar se encuentra en término  y
2) De la acción de mejora no se aportaron evidencias consistentes en la aprobación del esquema de metadatos para la gestión de documentos electrónicos de archivo</t>
  </si>
  <si>
    <t>Implementar el Esquema de Metadatos para la Gestión de Documentos Electrónicos de Archivo</t>
  </si>
  <si>
    <t>Acto Administrativo de adopción e implementación Esquema de Metadatos para la Gestión de Documentos Electrónicos de Archivo</t>
  </si>
  <si>
    <t>Sigue abierto el hallazgo, teniendo en cuenta que:
1) La acción de mejora se encuentra en término y 
2) De la acción de mejora no se aportaron evidencias consistentes en la implementación del Esquema de Metadatos para la Gestión de Documentos Electrónicos de Archivo</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</si>
  <si>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</si>
  <si>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</si>
  <si>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</si>
  <si>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</si>
  <si>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Sigue abierto el hallazgo, teniendo en cuenta que:
1) La acción de mejora a implementar se encuentra en término y
2) De la acción de mejora no se aportaron evidencias cponsistentes en la Implementación de la firma electrónica</t>
  </si>
  <si>
    <t>Formular e implementar la política de cero papel</t>
  </si>
  <si>
    <t>Falta de seguimiento de los procesos</t>
  </si>
  <si>
    <t xml:space="preserve">Formular la política de cero papel </t>
  </si>
  <si>
    <t xml:space="preserve">Sigue abierto el hallazgo, teniendo en cuenta que:
1) La acción de mejora se encuentra en término y
2) De la acción de mejora no se aportaron evidencias consistentes en la formulación de la política de cero papel </t>
  </si>
  <si>
    <t xml:space="preserve"> Implementar la política de cero papel</t>
  </si>
  <si>
    <t>Implementar la política de cero papel</t>
  </si>
  <si>
    <t xml:space="preserve">Guía para la implementación de la política de eficiencia en el uso y consumo del papel </t>
  </si>
  <si>
    <t>Sigue abierto el hallazgo, teniendo en cuenta que:
1) La acción de mejora implementar se encuentra en término y
2) De la acción de mejora no se aportaron evidencias consistente en la Implementación de la política de cero papel</t>
  </si>
  <si>
    <t xml:space="preserve">Aprobar el Sistema Integrado de Conservación </t>
  </si>
  <si>
    <t>No se ha enviado para aprobación, ya que falta el componente del Plan de Preservación Digital</t>
  </si>
  <si>
    <t>Actualización del Plan de Preservación Digital</t>
  </si>
  <si>
    <t>Plan de Preservación Digital</t>
  </si>
  <si>
    <t>Sigue abierto el hallazgo, teniendo en cuenta que:
1) La acción de mejora a implementar se encuentra en término y
2) De la acción de mejora no se aportaron evidencias consistentes en la actualización del Plan de Preservación Digital</t>
  </si>
  <si>
    <t>Enviar aprobación el documento del Sistema Integrado de Conservación</t>
  </si>
  <si>
    <t xml:space="preserve">Sistema Integrado de Conservación aprobado </t>
  </si>
  <si>
    <t>Sigue abierto el hallazgo, teniendo en cuenta que:
1) La acción de mejora implementar se encuentra en término  y
2) De la acción de mejora no se aportaron evidencias consistentes en el envío de la aprobación del documento del Sistema Integrado de Conservación</t>
  </si>
  <si>
    <t>Incluir en el informe de rendición de cuentas de la entidad las acciones, logros y dificultades del proceso de gestión documental.</t>
  </si>
  <si>
    <t xml:space="preserve">No se tuvo en cuenta el proceso de gestión documental por parte de los involucrados </t>
  </si>
  <si>
    <t>Incluir en el informe de rendición de cuentas la gestión del proceso de gestión documental</t>
  </si>
  <si>
    <t>Informe de Rendición de Cuentas</t>
  </si>
  <si>
    <t>Sigue abierto el hallazgo, teniendo en cuenta que:
1) La acción de mejora implementar se encuentra en término y
2) De la acción de mejora no se aportaron evidencias consistentes en la incluisión en ell informe de rendición de cuentas la gestión del proceso de gestión documental</t>
  </si>
  <si>
    <t>TABLA RESUMEN ESTADO PLANES DE MEJORAMIENTO-ARCHIVO DISTRITAL</t>
  </si>
  <si>
    <t>ÁREA AFECTADA</t>
  </si>
  <si>
    <t>ORIGEN</t>
  </si>
  <si>
    <t>N° OBSERVACIONES</t>
  </si>
  <si>
    <t>N° OBSERVACIONES CERRADAS</t>
  </si>
  <si>
    <t>N° ACCIONES</t>
  </si>
  <si>
    <t>ACCIONES CERRADAS A 31/12/2022</t>
  </si>
  <si>
    <t>ACCIONES CERRADAS I TRIMESTRE 2023</t>
  </si>
  <si>
    <t>ACCIONES INCUMPLIDAS</t>
  </si>
  <si>
    <t xml:space="preserve"> EN EJECUCIÓN</t>
  </si>
  <si>
    <t>UNIDAD DE BIENES Y SERVICIOS</t>
  </si>
  <si>
    <t>TOTAL</t>
  </si>
  <si>
    <t>TABLA RESUMEN ESTADO PLANES DE MEJORAMIENTO</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</si>
  <si>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</si>
  <si>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</si>
  <si>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</si>
  <si>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</si>
  <si>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</si>
  <si>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</si>
  <si>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</si>
  <si>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</si>
  <si>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</si>
  <si>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</si>
  <si>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</si>
  <si>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</si>
  <si>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</si>
  <si>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</si>
  <si>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</si>
  <si>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</si>
  <si>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</si>
  <si>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</si>
  <si>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</si>
  <si>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</si>
  <si>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</si>
  <si>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</si>
  <si>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</si>
  <si>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</si>
  <si>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</si>
  <si>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</si>
  <si>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</si>
  <si>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</si>
  <si>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</si>
  <si>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</si>
  <si>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</si>
  <si>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</si>
  <si>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</si>
  <si>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</si>
  <si>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</si>
  <si>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</si>
  <si>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</si>
  <si>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</si>
  <si>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</si>
  <si>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</si>
  <si>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</si>
  <si>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</si>
  <si>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</si>
  <si>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</si>
  <si>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</si>
  <si>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</si>
  <si>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</si>
  <si>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</si>
  <si>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</si>
  <si>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</si>
  <si>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</si>
  <si>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</si>
  <si>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</si>
  <si>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</si>
  <si>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</si>
  <si>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</si>
  <si>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</si>
  <si>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</si>
  <si>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</si>
  <si>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</si>
  <si>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</si>
  <si>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</si>
  <si>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</si>
  <si>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</si>
  <si>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</si>
  <si>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</si>
  <si>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</si>
  <si>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</si>
  <si>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</si>
  <si>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</si>
  <si>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</si>
  <si>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</si>
  <si>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</si>
  <si>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</si>
  <si>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</si>
  <si>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</si>
  <si>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</si>
  <si>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</si>
  <si>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</si>
  <si>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</si>
  <si>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</si>
  <si>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</si>
  <si>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</si>
  <si>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</si>
  <si>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</si>
  <si>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</si>
  <si>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</si>
  <si>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</si>
  <si>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</si>
  <si>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</si>
  <si>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</si>
  <si>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</si>
  <si>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</si>
  <si>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</si>
  <si>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</si>
  <si>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</si>
  <si>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</si>
  <si>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</si>
  <si>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</si>
  <si>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</si>
  <si>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</si>
  <si>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</si>
  <si>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</si>
  <si>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</si>
  <si>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</si>
  <si>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</si>
  <si>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</si>
  <si>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</si>
  <si>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</si>
  <si>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</si>
  <si>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</si>
  <si>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</si>
  <si>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</si>
  <si>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</si>
  <si>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</si>
  <si>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</si>
  <si>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</si>
  <si>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</si>
  <si>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</si>
  <si>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</si>
  <si>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</si>
  <si>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</si>
  <si>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</si>
  <si>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</si>
  <si>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</si>
  <si>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</si>
  <si>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</si>
  <si>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</si>
  <si>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</si>
  <si>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</si>
  <si>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</si>
  <si>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</si>
  <si>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</si>
  <si>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</si>
  <si>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</si>
  <si>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</si>
  <si>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</si>
  <si>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</si>
  <si>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</si>
  <si>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</si>
  <si>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</si>
  <si>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</si>
  <si>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 xml:space="preserve">Sigue abierto el hallazgo, teniendo en cuenta que:
1) La acción de mejora a implementar se encuentra en término y
2) De la acción de mejora se aportó documento denominado "Instructivo de digitalización", elaborado. 
</t>
  </si>
  <si>
    <t>Sigue abierto el hallazgo, teniendo en cuenta que: 
- La acción aimplementar se encuentra en término y aunque de esta acción a implementar no se aportaron evidencias, comnsistentes en la presentación de las TVD al  Comité Institucional de gestión y Desempeño; se debe tener presente que la entidad sigue en avances y de los cuales se han obtenido evidencias hasta el segundo periodo, de los siete (7) periodos objeto de elaboración.</t>
  </si>
  <si>
    <t>ACCIONES CERRADAS II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</si>
</sst>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dd/mm/yyyy;@"/>
    <numFmt numFmtId="166" formatCode="d/m/yy;@"/>
  </numFmts>
  <fonts count="56"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
      <sz val="10"/>
      <color rgb="FF000000"/>
      <name val="Arial Narrow"/>
      <family val="2"/>
    </font>
    <font>
      <u/>
      <sz val="10"/>
      <color rgb="FFFF0000"/>
      <name val="Arial Narrow"/>
      <family val="2"/>
    </font>
    <font>
      <u/>
      <sz val="10"/>
      <name val="Arial Narrow"/>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top/>
      <bottom style="thin">
        <color rgb="FF000000"/>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54">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6" fillId="0" borderId="3" xfId="0" applyFont="1" applyBorder="1" applyAlignment="1">
      <alignment vertical="top" wrapText="1"/>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0" fontId="36" fillId="0" borderId="15" xfId="0" applyFont="1" applyBorder="1" applyAlignment="1">
      <alignment horizontal="center" vertical="center" wrapText="1"/>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6" fillId="0" borderId="3" xfId="0" applyFont="1" applyBorder="1" applyAlignment="1">
      <alignment horizontal="center" vertical="center"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166" fontId="39" fillId="0" borderId="1" xfId="0" applyNumberFormat="1" applyFont="1" applyBorder="1" applyAlignment="1">
      <alignment horizontal="center" vertical="center"/>
    </xf>
    <xf numFmtId="0" fontId="38" fillId="0" borderId="2" xfId="2" applyFont="1" applyBorder="1" applyAlignment="1" applyProtection="1">
      <alignment vertical="center" wrapText="1"/>
      <protection locked="0"/>
    </xf>
    <xf numFmtId="0" fontId="38" fillId="0" borderId="2" xfId="2" applyFont="1" applyBorder="1" applyAlignment="1" applyProtection="1">
      <alignment horizontal="left" vertical="top" wrapText="1"/>
      <protection locked="0"/>
    </xf>
    <xf numFmtId="0" fontId="38" fillId="0" borderId="1" xfId="2" applyFont="1" applyBorder="1" applyAlignment="1" applyProtection="1">
      <alignment horizontal="justify" vertical="top" wrapText="1"/>
      <protection locked="0"/>
    </xf>
    <xf numFmtId="166" fontId="39"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center" vertical="top" wrapText="1"/>
      <protection locked="0"/>
    </xf>
    <xf numFmtId="9" fontId="29" fillId="0" borderId="1" xfId="0" applyNumberFormat="1" applyFont="1" applyBorder="1" applyAlignment="1">
      <alignment horizontal="center" vertical="center" wrapText="1"/>
    </xf>
    <xf numFmtId="0" fontId="38" fillId="0" borderId="1" xfId="0" applyFont="1" applyBorder="1" applyAlignment="1">
      <alignment horizontal="justify" vertical="top" wrapText="1"/>
    </xf>
    <xf numFmtId="14" fontId="38"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left" vertical="top" wrapText="1"/>
      <protection locked="0"/>
    </xf>
    <xf numFmtId="166" fontId="38" fillId="0" borderId="1" xfId="0" applyNumberFormat="1" applyFont="1" applyBorder="1" applyAlignment="1">
      <alignment horizontal="center" vertical="center"/>
    </xf>
    <xf numFmtId="0" fontId="38" fillId="0" borderId="1" xfId="2" applyFont="1" applyBorder="1" applyAlignment="1" applyProtection="1">
      <alignment vertical="center" wrapText="1"/>
      <protection locked="0"/>
    </xf>
    <xf numFmtId="0" fontId="38" fillId="0" borderId="2" xfId="0" applyFont="1" applyBorder="1" applyAlignment="1">
      <alignment vertical="top" wrapText="1"/>
    </xf>
    <xf numFmtId="0" fontId="38" fillId="0" borderId="2" xfId="0" applyFont="1" applyBorder="1" applyAlignment="1" applyProtection="1">
      <alignment vertical="center" wrapText="1"/>
      <protection locked="0"/>
    </xf>
    <xf numFmtId="0" fontId="36" fillId="0" borderId="3" xfId="0" applyFont="1" applyBorder="1" applyAlignment="1">
      <alignment vertical="center" wrapText="1"/>
    </xf>
    <xf numFmtId="0" fontId="36" fillId="0" borderId="4" xfId="0" applyFont="1" applyBorder="1" applyAlignment="1">
      <alignment vertical="center" wrapText="1"/>
    </xf>
    <xf numFmtId="0" fontId="36" fillId="19" borderId="13" xfId="0" applyFont="1" applyFill="1" applyBorder="1" applyAlignment="1">
      <alignment vertical="center" wrapText="1"/>
    </xf>
    <xf numFmtId="0" fontId="29" fillId="0" borderId="1" xfId="0" applyFont="1" applyBorder="1" applyAlignment="1">
      <alignment horizontal="center" vertical="center"/>
    </xf>
    <xf numFmtId="0" fontId="19" fillId="24" borderId="1" xfId="0" applyFont="1" applyFill="1" applyBorder="1" applyAlignment="1">
      <alignment horizontal="center" vertical="center" wrapText="1" readingOrder="1"/>
    </xf>
    <xf numFmtId="0" fontId="46" fillId="0" borderId="1" xfId="0" applyFont="1" applyBorder="1" applyAlignment="1">
      <alignment horizontal="center" vertical="center" wrapText="1" readingOrder="1"/>
    </xf>
    <xf numFmtId="0" fontId="46" fillId="24" borderId="1" xfId="0" applyFont="1" applyFill="1" applyBorder="1" applyAlignment="1">
      <alignment horizontal="center" vertical="center" wrapText="1" readingOrder="1"/>
    </xf>
    <xf numFmtId="0" fontId="47" fillId="24" borderId="1" xfId="0" applyFont="1" applyFill="1" applyBorder="1" applyAlignment="1">
      <alignment horizontal="center" vertical="center" wrapText="1" readingOrder="1"/>
    </xf>
    <xf numFmtId="0" fontId="2" fillId="24"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51" fillId="0" borderId="0" xfId="0" applyFont="1" applyAlignment="1">
      <alignment horizontal="center" vertical="center"/>
    </xf>
    <xf numFmtId="10" fontId="51" fillId="0" borderId="1" xfId="1" applyNumberFormat="1" applyFont="1" applyBorder="1" applyAlignment="1">
      <alignment horizontal="center" vertical="center"/>
    </xf>
    <xf numFmtId="0" fontId="0" fillId="0" borderId="0" xfId="0" applyAlignment="1">
      <alignment horizontal="center" vertical="center"/>
    </xf>
    <xf numFmtId="0" fontId="44" fillId="0" borderId="0" xfId="0" applyFont="1" applyAlignment="1">
      <alignment horizontal="center" vertical="center" wrapText="1" readingOrder="1"/>
    </xf>
    <xf numFmtId="0" fontId="20" fillId="20" borderId="1" xfId="0" applyFont="1" applyFill="1" applyBorder="1" applyAlignment="1">
      <alignment horizontal="center" vertical="center" wrapText="1" readingOrder="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xf>
    <xf numFmtId="0" fontId="20" fillId="22" borderId="1" xfId="0" applyFont="1" applyFill="1" applyBorder="1" applyAlignment="1">
      <alignment horizontal="center" vertical="center" wrapText="1" readingOrder="1"/>
    </xf>
    <xf numFmtId="0" fontId="20" fillId="23"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9" fillId="25" borderId="1" xfId="0" applyFont="1" applyFill="1" applyBorder="1" applyAlignment="1">
      <alignment horizontal="center" vertical="center"/>
    </xf>
    <xf numFmtId="0" fontId="50" fillId="25" borderId="1" xfId="0" applyFont="1" applyFill="1" applyBorder="1" applyAlignment="1">
      <alignment horizontal="center" vertical="center"/>
    </xf>
    <xf numFmtId="0" fontId="31" fillId="0" borderId="22" xfId="0" applyFont="1" applyBorder="1" applyAlignment="1">
      <alignment vertical="center"/>
    </xf>
    <xf numFmtId="0" fontId="42" fillId="0" borderId="23" xfId="0" applyFont="1" applyBorder="1" applyAlignment="1">
      <alignment horizontal="center" vertical="center"/>
    </xf>
    <xf numFmtId="0" fontId="31" fillId="0" borderId="24" xfId="0" applyFont="1" applyBorder="1" applyAlignment="1">
      <alignment vertical="center"/>
    </xf>
    <xf numFmtId="14" fontId="42" fillId="0" borderId="25" xfId="0" applyNumberFormat="1" applyFont="1" applyBorder="1" applyAlignment="1">
      <alignment horizontal="center" vertical="center"/>
    </xf>
    <xf numFmtId="0" fontId="20" fillId="20" borderId="26" xfId="0" applyFont="1" applyFill="1" applyBorder="1" applyAlignment="1">
      <alignment horizontal="center" vertical="center" wrapText="1" readingOrder="1"/>
    </xf>
    <xf numFmtId="0" fontId="20" fillId="20" borderId="27"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22" borderId="28" xfId="0" applyFont="1" applyFill="1" applyBorder="1" applyAlignment="1">
      <alignment horizontal="center" vertical="center" wrapText="1" readingOrder="1"/>
    </xf>
    <xf numFmtId="0" fontId="20" fillId="23" borderId="26" xfId="0" applyFont="1" applyFill="1" applyBorder="1" applyAlignment="1">
      <alignment horizontal="center" vertical="center" wrapText="1" readingOrder="1"/>
    </xf>
    <xf numFmtId="0" fontId="20" fillId="15" borderId="26" xfId="0" applyFont="1" applyFill="1" applyBorder="1" applyAlignment="1">
      <alignment horizontal="center" vertical="center" wrapText="1" readingOrder="1"/>
    </xf>
    <xf numFmtId="0" fontId="20" fillId="16" borderId="26" xfId="0" applyFont="1" applyFill="1" applyBorder="1" applyAlignment="1">
      <alignment horizontal="center" vertical="center" wrapText="1" readingOrder="1"/>
    </xf>
    <xf numFmtId="0" fontId="49" fillId="25" borderId="29" xfId="0" applyFont="1" applyFill="1" applyBorder="1" applyAlignment="1">
      <alignment horizontal="center" vertical="center"/>
    </xf>
    <xf numFmtId="0" fontId="50" fillId="25" borderId="6" xfId="0" applyFont="1" applyFill="1" applyBorder="1" applyAlignment="1">
      <alignment horizontal="center" vertical="center"/>
    </xf>
    <xf numFmtId="0" fontId="50" fillId="25" borderId="30" xfId="0" applyFont="1" applyFill="1" applyBorder="1" applyAlignment="1">
      <alignment horizontal="center" vertical="center"/>
    </xf>
    <xf numFmtId="0" fontId="50" fillId="25" borderId="29" xfId="0" applyFont="1" applyFill="1" applyBorder="1" applyAlignment="1">
      <alignment horizontal="center" vertical="center"/>
    </xf>
    <xf numFmtId="0" fontId="28" fillId="9" borderId="1" xfId="0" applyFont="1" applyFill="1" applyBorder="1" applyAlignment="1" applyProtection="1">
      <alignment horizontal="center" vertical="center" wrapText="1"/>
      <protection locked="0"/>
    </xf>
    <xf numFmtId="166" fontId="29" fillId="15" borderId="1" xfId="2" applyNumberFormat="1" applyFont="1" applyFill="1" applyBorder="1" applyAlignment="1" applyProtection="1">
      <alignment horizontal="center" vertical="center"/>
      <protection locked="0"/>
    </xf>
    <xf numFmtId="165" fontId="38" fillId="14" borderId="1" xfId="2" applyNumberFormat="1" applyFont="1" applyFill="1" applyBorder="1" applyAlignment="1" applyProtection="1">
      <alignment horizontal="center" vertical="center"/>
      <protection locked="0"/>
    </xf>
    <xf numFmtId="14" fontId="38" fillId="0" borderId="1" xfId="2" applyNumberFormat="1" applyFont="1" applyBorder="1" applyAlignment="1" applyProtection="1">
      <alignment horizontal="left" vertical="center" wrapText="1"/>
      <protection locked="0"/>
    </xf>
    <xf numFmtId="14" fontId="38" fillId="0" borderId="1" xfId="2" applyNumberFormat="1" applyFont="1" applyBorder="1" applyAlignment="1" applyProtection="1">
      <alignment horizontal="left" vertical="top" wrapText="1"/>
      <protection locked="0"/>
    </xf>
    <xf numFmtId="0" fontId="38" fillId="0" borderId="1" xfId="4" applyFont="1" applyFill="1" applyBorder="1" applyAlignment="1" applyProtection="1">
      <alignment horizontal="left" vertical="center" wrapText="1"/>
    </xf>
    <xf numFmtId="0" fontId="38" fillId="0" borderId="2" xfId="2" applyFont="1" applyBorder="1" applyAlignment="1" applyProtection="1">
      <alignment horizontal="left" vertical="center" wrapText="1"/>
      <protection locked="0"/>
    </xf>
    <xf numFmtId="0" fontId="38" fillId="0" borderId="1" xfId="2" applyFont="1" applyBorder="1" applyAlignment="1" applyProtection="1">
      <alignment horizontal="center" vertical="center" wrapText="1"/>
      <protection locked="0"/>
    </xf>
    <xf numFmtId="0" fontId="52" fillId="0" borderId="0" xfId="0" applyFont="1" applyAlignment="1" applyProtection="1">
      <alignment horizontal="center" vertical="center"/>
      <protection locked="0"/>
    </xf>
    <xf numFmtId="0" fontId="53" fillId="18" borderId="31" xfId="0" applyFont="1" applyFill="1" applyBorder="1" applyAlignment="1">
      <alignment wrapText="1"/>
    </xf>
    <xf numFmtId="0" fontId="38" fillId="0" borderId="13" xfId="4" applyFont="1" applyFill="1" applyBorder="1" applyAlignment="1" applyProtection="1">
      <alignment horizontal="left" vertical="center" wrapText="1"/>
    </xf>
    <xf numFmtId="9" fontId="29" fillId="14" borderId="32" xfId="0" applyNumberFormat="1" applyFont="1" applyFill="1" applyBorder="1" applyAlignment="1" applyProtection="1">
      <alignment horizontal="center" vertical="center"/>
      <protection locked="0"/>
    </xf>
    <xf numFmtId="9" fontId="52" fillId="14" borderId="32" xfId="0" applyNumberFormat="1" applyFont="1" applyFill="1" applyBorder="1" applyAlignment="1" applyProtection="1">
      <alignment horizontal="center" vertical="center"/>
      <protection locked="0"/>
    </xf>
    <xf numFmtId="0" fontId="38" fillId="4" borderId="33" xfId="0" applyFont="1" applyFill="1" applyBorder="1" applyAlignment="1" applyProtection="1">
      <alignment horizontal="center" vertical="center"/>
      <protection locked="0"/>
    </xf>
    <xf numFmtId="0" fontId="38" fillId="0" borderId="2" xfId="4" applyFont="1" applyFill="1" applyBorder="1" applyAlignment="1" applyProtection="1">
      <alignment horizontal="left" vertical="center" wrapText="1"/>
    </xf>
    <xf numFmtId="0" fontId="38" fillId="0" borderId="3" xfId="4" applyFont="1" applyFill="1" applyBorder="1" applyAlignment="1" applyProtection="1">
      <alignment horizontal="left" vertical="center" wrapText="1"/>
    </xf>
    <xf numFmtId="0" fontId="38" fillId="4" borderId="34" xfId="0" applyFont="1" applyFill="1" applyBorder="1" applyAlignment="1" applyProtection="1">
      <alignment horizontal="center" vertical="center"/>
      <protection locked="0"/>
    </xf>
    <xf numFmtId="0" fontId="38" fillId="4" borderId="15" xfId="0" applyFont="1" applyFill="1" applyBorder="1" applyAlignment="1" applyProtection="1">
      <alignment horizontal="center" vertical="center"/>
      <protection locked="0"/>
    </xf>
    <xf numFmtId="0" fontId="38" fillId="4" borderId="14" xfId="0" applyFont="1" applyFill="1" applyBorder="1" applyAlignment="1" applyProtection="1">
      <alignment horizontal="center" vertical="center"/>
      <protection locked="0"/>
    </xf>
    <xf numFmtId="0" fontId="52" fillId="0" borderId="0" xfId="0" applyFont="1"/>
    <xf numFmtId="166" fontId="54" fillId="0" borderId="1" xfId="2" applyNumberFormat="1" applyFont="1" applyBorder="1" applyAlignment="1" applyProtection="1">
      <alignment horizontal="center" vertical="center"/>
      <protection locked="0"/>
    </xf>
    <xf numFmtId="0" fontId="55" fillId="4" borderId="1" xfId="0" applyFont="1" applyFill="1" applyBorder="1" applyAlignment="1" applyProtection="1">
      <alignment horizontal="center" vertical="center"/>
      <protection locked="0"/>
    </xf>
    <xf numFmtId="0" fontId="53" fillId="18" borderId="13" xfId="0" applyFont="1" applyFill="1" applyBorder="1" applyAlignment="1">
      <alignment horizontal="center" wrapText="1"/>
    </xf>
    <xf numFmtId="0" fontId="38" fillId="0" borderId="2" xfId="4" applyFont="1" applyFill="1" applyBorder="1" applyAlignment="1" applyProtection="1">
      <alignment horizontal="center" vertical="center" wrapText="1"/>
    </xf>
    <xf numFmtId="0" fontId="32" fillId="0" borderId="0" xfId="0" applyFont="1" applyAlignment="1">
      <alignment horizontal="left" vertical="top"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35" fillId="0" borderId="0" xfId="0" applyFont="1" applyAlignment="1">
      <alignment horizontal="center"/>
    </xf>
    <xf numFmtId="0" fontId="33" fillId="0" borderId="0" xfId="0" applyFont="1" applyAlignment="1">
      <alignment horizontal="left" vertical="top" wrapText="1"/>
    </xf>
    <xf numFmtId="0" fontId="34" fillId="0" borderId="0" xfId="0" applyFont="1" applyAlignment="1">
      <alignment horizontal="center" wrapText="1"/>
    </xf>
    <xf numFmtId="0" fontId="28" fillId="5" borderId="1"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6" borderId="1"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38" fillId="0" borderId="2" xfId="0" applyFont="1" applyBorder="1" applyAlignment="1" applyProtection="1">
      <alignment horizontal="center" vertical="center" wrapText="1"/>
      <protection locked="0"/>
    </xf>
    <xf numFmtId="0" fontId="38" fillId="0" borderId="4"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45" fillId="22" borderId="2" xfId="0" applyFont="1" applyFill="1" applyBorder="1" applyAlignment="1">
      <alignment horizontal="center" vertical="center" wrapText="1" readingOrder="1"/>
    </xf>
    <xf numFmtId="0" fontId="45" fillId="22" borderId="4" xfId="0" applyFont="1" applyFill="1" applyBorder="1" applyAlignment="1">
      <alignment horizontal="center" vertical="center" wrapText="1" readingOrder="1"/>
    </xf>
    <xf numFmtId="0" fontId="45" fillId="22" borderId="3" xfId="0" applyFont="1" applyFill="1" applyBorder="1" applyAlignment="1">
      <alignment horizontal="center" vertical="center" wrapText="1" readingOrder="1"/>
    </xf>
    <xf numFmtId="0" fontId="48" fillId="25" borderId="1" xfId="0" applyFont="1" applyFill="1" applyBorder="1" applyAlignment="1">
      <alignment horizontal="center" vertical="center"/>
    </xf>
    <xf numFmtId="0" fontId="48" fillId="25" borderId="5" xfId="0" applyFont="1" applyFill="1" applyBorder="1" applyAlignment="1">
      <alignment horizontal="center" vertical="center"/>
    </xf>
    <xf numFmtId="0" fontId="45" fillId="22" borderId="1" xfId="0" applyFont="1" applyFill="1" applyBorder="1" applyAlignment="1">
      <alignment horizontal="center" vertical="center" wrapText="1" readingOrder="1"/>
    </xf>
    <xf numFmtId="0" fontId="35"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3" xfId="9" xr:uid="{00000000-0005-0000-0000-000005000000}"/>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15">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a Hernandez" id="{F9339A8D-626B-4E2D-A6F6-9872A989D3BA}" userId="S::manuela.hernandez@loteriadebogota.com::8eae5f68-7fe8-4f5c-ad72-087e369600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4" dT="2023-06-28T14:30:45.47" personId="{F9339A8D-626B-4E2D-A6F6-9872A989D3BA}" id="{668DC2A9-0864-40E6-A034-1EF188246776}">
    <text>Se aprobó segunda prórroga mediante memorando n°3-2023-1058 del 28706/2023.</text>
  </threadedComment>
  <threadedComment ref="O5" dT="2023-06-28T14:30:45.47" personId="{F9339A8D-626B-4E2D-A6F6-9872A989D3BA}" id="{116293F6-A564-4444-BFEC-F79AAD0AE0E7}">
    <text>Se aprobó segunda prórroga mediante memorando n°3-2023-1058 del 28706/2023.</text>
  </threadedComment>
  <threadedComment ref="O6" dT="2023-06-28T14:30:45.47" personId="{F9339A8D-626B-4E2D-A6F6-9872A989D3BA}" id="{40711022-3CE2-47F9-8735-ABD047636C3F}">
    <text>Se aprobó segunda prórroga mediante memorando n°3-2023-1058 del 28706/2023.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3"/>
  <sheetViews>
    <sheetView showGridLines="0" workbookViewId="0">
      <selection activeCell="D5" sqref="D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35"/>
      <c r="C2" s="275" t="s">
        <v>0</v>
      </c>
      <c r="D2" s="275"/>
      <c r="E2" s="236" t="s">
        <v>1</v>
      </c>
    </row>
    <row r="3" spans="2:12" ht="24.6" customHeight="1" thickBot="1" x14ac:dyDescent="0.3">
      <c r="B3" s="237"/>
      <c r="C3" s="276"/>
      <c r="D3" s="276"/>
      <c r="E3" s="238"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77" t="s">
        <v>6</v>
      </c>
      <c r="D10" s="277"/>
      <c r="E10" s="150"/>
    </row>
    <row r="11" spans="2:12" ht="16.5" x14ac:dyDescent="0.3">
      <c r="B11" s="157"/>
      <c r="C11" s="159"/>
      <c r="D11" s="159"/>
      <c r="E11" s="150"/>
      <c r="F11" s="274"/>
      <c r="G11" s="274"/>
      <c r="H11" s="274"/>
      <c r="I11" s="274"/>
      <c r="J11" s="274"/>
      <c r="K11" s="274"/>
      <c r="L11" s="274"/>
    </row>
    <row r="12" spans="2:12" ht="16.5" x14ac:dyDescent="0.3">
      <c r="B12" s="157"/>
      <c r="C12" s="160" t="s">
        <v>7</v>
      </c>
      <c r="D12" s="160" t="s">
        <v>8</v>
      </c>
      <c r="E12" s="150"/>
      <c r="F12" s="274"/>
      <c r="G12" s="274"/>
      <c r="H12" s="274"/>
      <c r="I12" s="274"/>
      <c r="J12" s="274"/>
      <c r="K12" s="274"/>
      <c r="L12" s="274"/>
    </row>
    <row r="13" spans="2:12" ht="66" x14ac:dyDescent="0.3">
      <c r="B13" s="157"/>
      <c r="C13" s="161" t="s">
        <v>9</v>
      </c>
      <c r="D13" s="162" t="s">
        <v>10</v>
      </c>
      <c r="E13" s="150"/>
      <c r="F13" s="274"/>
      <c r="G13" s="274"/>
      <c r="H13" s="274"/>
      <c r="I13" s="274"/>
      <c r="J13" s="274"/>
      <c r="K13" s="274"/>
      <c r="L13" s="274"/>
    </row>
    <row r="14" spans="2:12" ht="16.5" x14ac:dyDescent="0.3">
      <c r="B14" s="157"/>
      <c r="C14" s="161" t="s">
        <v>11</v>
      </c>
      <c r="D14" s="162" t="s">
        <v>12</v>
      </c>
      <c r="E14" s="150"/>
      <c r="F14" s="274"/>
      <c r="G14" s="274"/>
      <c r="H14" s="274"/>
      <c r="I14" s="274"/>
      <c r="J14" s="274"/>
      <c r="K14" s="274"/>
      <c r="L14" s="274"/>
    </row>
    <row r="15" spans="2:12" ht="16.5" x14ac:dyDescent="0.3">
      <c r="B15" s="157"/>
      <c r="C15" s="161" t="s">
        <v>13</v>
      </c>
      <c r="D15" s="162" t="s">
        <v>14</v>
      </c>
      <c r="E15" s="150"/>
      <c r="F15" s="278"/>
      <c r="G15" s="278"/>
      <c r="H15" s="278"/>
      <c r="I15" s="278"/>
      <c r="J15" s="278"/>
      <c r="K15" s="278"/>
      <c r="L15" s="278"/>
    </row>
    <row r="16" spans="2:12" ht="15.75" customHeight="1" x14ac:dyDescent="0.3">
      <c r="B16" s="157"/>
      <c r="C16" s="161" t="s">
        <v>15</v>
      </c>
      <c r="D16" s="162" t="s">
        <v>16</v>
      </c>
      <c r="E16" s="150"/>
      <c r="F16" s="278"/>
      <c r="G16" s="278"/>
      <c r="H16" s="278"/>
      <c r="I16" s="278"/>
      <c r="J16" s="278"/>
      <c r="K16" s="278"/>
      <c r="L16" s="278"/>
    </row>
    <row r="17" spans="2:12" ht="49.5" x14ac:dyDescent="0.3">
      <c r="B17" s="157"/>
      <c r="C17" s="161" t="s">
        <v>17</v>
      </c>
      <c r="D17" s="162" t="s">
        <v>18</v>
      </c>
      <c r="E17" s="150"/>
      <c r="F17" s="274"/>
      <c r="G17" s="274"/>
      <c r="H17" s="274"/>
      <c r="I17" s="274"/>
      <c r="J17" s="274"/>
      <c r="K17" s="274"/>
      <c r="L17" s="274"/>
    </row>
    <row r="18" spans="2:12" ht="16.5" x14ac:dyDescent="0.3">
      <c r="B18" s="157"/>
      <c r="C18" s="159"/>
      <c r="D18" s="159"/>
      <c r="E18" s="150"/>
      <c r="F18" s="274"/>
      <c r="G18" s="274"/>
      <c r="H18" s="274"/>
      <c r="I18" s="274"/>
      <c r="J18" s="274"/>
      <c r="K18" s="274"/>
      <c r="L18" s="274"/>
    </row>
    <row r="19" spans="2:12" ht="16.5" x14ac:dyDescent="0.3">
      <c r="B19" s="157"/>
      <c r="C19" s="277" t="s">
        <v>19</v>
      </c>
      <c r="D19" s="277"/>
      <c r="E19" s="150"/>
      <c r="F19" s="274"/>
      <c r="G19" s="274"/>
      <c r="H19" s="274"/>
      <c r="I19" s="274"/>
      <c r="J19" s="274"/>
      <c r="K19" s="274"/>
      <c r="L19" s="274"/>
    </row>
    <row r="20" spans="2:12" ht="16.5" x14ac:dyDescent="0.3">
      <c r="B20" s="157"/>
      <c r="C20" s="159"/>
      <c r="D20" s="159"/>
      <c r="E20" s="150"/>
      <c r="F20" s="274"/>
      <c r="G20" s="274"/>
      <c r="H20" s="274"/>
      <c r="I20" s="274"/>
      <c r="J20" s="274"/>
      <c r="K20" s="274"/>
      <c r="L20" s="274"/>
    </row>
    <row r="21" spans="2:12" ht="16.5" x14ac:dyDescent="0.3">
      <c r="B21" s="157"/>
      <c r="C21" s="160" t="s">
        <v>7</v>
      </c>
      <c r="D21" s="160" t="s">
        <v>8</v>
      </c>
      <c r="E21" s="150"/>
      <c r="F21" s="274"/>
      <c r="G21" s="274"/>
      <c r="H21" s="274"/>
      <c r="I21" s="274"/>
      <c r="J21" s="274"/>
      <c r="K21" s="274"/>
      <c r="L21" s="274"/>
    </row>
    <row r="22" spans="2:12" ht="66" x14ac:dyDescent="0.3">
      <c r="B22" s="157"/>
      <c r="C22" s="161" t="s">
        <v>20</v>
      </c>
      <c r="D22" s="162" t="s">
        <v>21</v>
      </c>
      <c r="E22" s="150"/>
      <c r="F22" s="274"/>
      <c r="G22" s="274"/>
      <c r="H22" s="274"/>
      <c r="I22" s="274"/>
      <c r="J22" s="274"/>
      <c r="K22" s="274"/>
      <c r="L22" s="274"/>
    </row>
    <row r="23" spans="2:12" ht="33" x14ac:dyDescent="0.3">
      <c r="B23" s="157"/>
      <c r="C23" s="161" t="s">
        <v>22</v>
      </c>
      <c r="D23" s="162" t="s">
        <v>23</v>
      </c>
      <c r="E23" s="150"/>
      <c r="F23" s="274"/>
      <c r="G23" s="274"/>
      <c r="H23" s="274"/>
      <c r="I23" s="274"/>
      <c r="J23" s="274"/>
      <c r="K23" s="274"/>
      <c r="L23" s="274"/>
    </row>
    <row r="24" spans="2:12" ht="49.5" x14ac:dyDescent="0.3">
      <c r="B24" s="157"/>
      <c r="C24" s="161" t="s">
        <v>24</v>
      </c>
      <c r="D24" s="162" t="s">
        <v>25</v>
      </c>
      <c r="E24" s="150"/>
      <c r="F24" s="278"/>
      <c r="G24" s="278"/>
      <c r="H24" s="278"/>
      <c r="I24" s="278"/>
      <c r="J24" s="278"/>
      <c r="K24" s="278"/>
      <c r="L24" s="278"/>
    </row>
    <row r="25" spans="2:12" ht="66" x14ac:dyDescent="0.3">
      <c r="B25" s="157"/>
      <c r="C25" s="161" t="s">
        <v>26</v>
      </c>
      <c r="D25" s="162" t="s">
        <v>27</v>
      </c>
      <c r="E25" s="150"/>
      <c r="F25" s="278"/>
      <c r="G25" s="278"/>
      <c r="H25" s="278"/>
      <c r="I25" s="278"/>
      <c r="J25" s="278"/>
      <c r="K25" s="278"/>
      <c r="L25" s="278"/>
    </row>
    <row r="26" spans="2:12" ht="66" x14ac:dyDescent="0.3">
      <c r="B26" s="157"/>
      <c r="C26" s="161" t="s">
        <v>28</v>
      </c>
      <c r="D26" s="162" t="s">
        <v>29</v>
      </c>
      <c r="E26" s="150"/>
      <c r="F26" s="278"/>
      <c r="G26" s="278"/>
      <c r="H26" s="278"/>
      <c r="I26" s="278"/>
      <c r="J26" s="278"/>
      <c r="K26" s="278"/>
      <c r="L26" s="278"/>
    </row>
    <row r="27" spans="2:12" ht="33" x14ac:dyDescent="0.3">
      <c r="B27" s="157"/>
      <c r="C27" s="161" t="s">
        <v>30</v>
      </c>
      <c r="D27" s="162" t="s">
        <v>31</v>
      </c>
      <c r="E27" s="150"/>
      <c r="F27" s="278"/>
      <c r="G27" s="278"/>
      <c r="H27" s="278"/>
      <c r="I27" s="278"/>
      <c r="J27" s="278"/>
      <c r="K27" s="278"/>
      <c r="L27" s="278"/>
    </row>
    <row r="28" spans="2:12" ht="33" x14ac:dyDescent="0.3">
      <c r="B28" s="157"/>
      <c r="C28" s="161" t="s">
        <v>32</v>
      </c>
      <c r="D28" s="162" t="s">
        <v>33</v>
      </c>
      <c r="E28" s="150"/>
      <c r="F28" s="278"/>
      <c r="G28" s="278"/>
      <c r="H28" s="278"/>
      <c r="I28" s="278"/>
      <c r="J28" s="278"/>
      <c r="K28" s="278"/>
      <c r="L28" s="278"/>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77" t="s">
        <v>38</v>
      </c>
      <c r="D32" s="277"/>
      <c r="E32" s="150"/>
    </row>
    <row r="33" spans="2:5" ht="26.25" customHeight="1" x14ac:dyDescent="0.3">
      <c r="B33" s="157"/>
      <c r="C33" s="279" t="s">
        <v>39</v>
      </c>
      <c r="D33" s="279"/>
      <c r="E33" s="150"/>
    </row>
    <row r="34" spans="2:5" ht="32.25" customHeight="1" x14ac:dyDescent="0.3">
      <c r="B34" s="157"/>
      <c r="C34" s="279"/>
      <c r="D34" s="279"/>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77" t="s">
        <v>54</v>
      </c>
      <c r="D45" s="277"/>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C45:D45"/>
    <mergeCell ref="F20:L20"/>
    <mergeCell ref="F21:L21"/>
    <mergeCell ref="F22:L22"/>
    <mergeCell ref="F23:L23"/>
    <mergeCell ref="F24:L24"/>
    <mergeCell ref="F25:L25"/>
    <mergeCell ref="F26:L26"/>
    <mergeCell ref="F27:L27"/>
    <mergeCell ref="F28:L28"/>
    <mergeCell ref="C32:D32"/>
    <mergeCell ref="C33:D34"/>
    <mergeCell ref="F15:L15"/>
    <mergeCell ref="F16:L16"/>
    <mergeCell ref="F17:L17"/>
    <mergeCell ref="F18:L18"/>
    <mergeCell ref="C19:D19"/>
    <mergeCell ref="F19:L19"/>
    <mergeCell ref="F14:L14"/>
    <mergeCell ref="C2:D3"/>
    <mergeCell ref="C10:D10"/>
    <mergeCell ref="F11:L11"/>
    <mergeCell ref="F12:L12"/>
    <mergeCell ref="F13:L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0"/>
  <sheetViews>
    <sheetView topLeftCell="Q1" zoomScale="80" zoomScaleNormal="80" workbookViewId="0">
      <pane ySplit="3" topLeftCell="A25" activePane="bottomLeft" state="frozen"/>
      <selection activeCell="B2" sqref="B2"/>
      <selection pane="bottomLeft" activeCell="W29" sqref="W29"/>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41.28515625" style="142" customWidth="1"/>
    <col min="7" max="7" width="29.42578125" style="142" customWidth="1"/>
    <col min="8" max="8" width="40.285156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41.8554687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45.28515625" style="143" customWidth="1" outlineLevel="1"/>
    <col min="23" max="23" width="19.42578125" style="143" customWidth="1" outlineLevel="1"/>
    <col min="24" max="24" width="26.140625" style="143" customWidth="1" outlineLevel="1"/>
    <col min="25" max="25" width="17" style="143" customWidth="1" outlineLevel="1"/>
    <col min="26" max="26" width="47.5703125" style="143" customWidth="1"/>
    <col min="27" max="27" width="13" style="143" customWidth="1"/>
    <col min="28" max="16384" width="11.42578125" style="142"/>
  </cols>
  <sheetData>
    <row r="1" spans="1:30" ht="35.25" customHeight="1" x14ac:dyDescent="0.25">
      <c r="A1" s="169"/>
      <c r="B1" s="290" t="s">
        <v>6</v>
      </c>
      <c r="C1" s="290"/>
      <c r="D1" s="290"/>
      <c r="E1" s="290"/>
      <c r="F1" s="290"/>
      <c r="G1" s="293" t="s">
        <v>19</v>
      </c>
      <c r="H1" s="294"/>
      <c r="I1" s="294"/>
      <c r="J1" s="294"/>
      <c r="K1" s="294"/>
      <c r="L1" s="294"/>
      <c r="M1" s="294"/>
      <c r="N1" s="294"/>
      <c r="O1" s="294"/>
      <c r="P1" s="282" t="s">
        <v>38</v>
      </c>
      <c r="Q1" s="282"/>
      <c r="R1" s="282"/>
      <c r="S1" s="282"/>
      <c r="T1" s="282"/>
      <c r="U1" s="282"/>
      <c r="V1" s="282"/>
      <c r="W1" s="282"/>
      <c r="X1" s="282"/>
      <c r="Y1" s="281" t="s">
        <v>61</v>
      </c>
      <c r="Z1" s="281"/>
      <c r="AA1" s="281"/>
    </row>
    <row r="2" spans="1:30" ht="35.25" customHeight="1" x14ac:dyDescent="0.25">
      <c r="A2" s="283"/>
      <c r="B2" s="284" t="s">
        <v>9</v>
      </c>
      <c r="C2" s="284" t="s">
        <v>11</v>
      </c>
      <c r="D2" s="284" t="s">
        <v>13</v>
      </c>
      <c r="E2" s="284" t="s">
        <v>15</v>
      </c>
      <c r="F2" s="284" t="s">
        <v>17</v>
      </c>
      <c r="G2" s="299" t="s">
        <v>62</v>
      </c>
      <c r="H2" s="291" t="s">
        <v>22</v>
      </c>
      <c r="I2" s="291" t="s">
        <v>24</v>
      </c>
      <c r="J2" s="291" t="s">
        <v>26</v>
      </c>
      <c r="K2" s="285" t="s">
        <v>63</v>
      </c>
      <c r="L2" s="285" t="s">
        <v>30</v>
      </c>
      <c r="M2" s="285" t="s">
        <v>32</v>
      </c>
      <c r="N2" s="286" t="s">
        <v>64</v>
      </c>
      <c r="O2" s="288" t="s">
        <v>65</v>
      </c>
      <c r="P2" s="280" t="s">
        <v>66</v>
      </c>
      <c r="Q2" s="280"/>
      <c r="R2" s="280"/>
      <c r="S2" s="280"/>
      <c r="T2" s="280"/>
      <c r="U2" s="280"/>
      <c r="V2" s="280"/>
      <c r="W2" s="280"/>
      <c r="X2" s="280"/>
      <c r="Y2" s="281"/>
      <c r="Z2" s="281"/>
      <c r="AA2" s="281"/>
    </row>
    <row r="3" spans="1:30" ht="35.25" customHeight="1" x14ac:dyDescent="0.25">
      <c r="A3" s="283"/>
      <c r="B3" s="284"/>
      <c r="C3" s="284"/>
      <c r="D3" s="284"/>
      <c r="E3" s="284"/>
      <c r="F3" s="284"/>
      <c r="G3" s="299"/>
      <c r="H3" s="292"/>
      <c r="I3" s="292"/>
      <c r="J3" s="292"/>
      <c r="K3" s="285"/>
      <c r="L3" s="285"/>
      <c r="M3" s="285"/>
      <c r="N3" s="287"/>
      <c r="O3" s="289"/>
      <c r="P3" s="250" t="s">
        <v>67</v>
      </c>
      <c r="Q3" s="250" t="s">
        <v>68</v>
      </c>
      <c r="R3" s="250" t="s">
        <v>69</v>
      </c>
      <c r="S3" s="250" t="s">
        <v>70</v>
      </c>
      <c r="T3" s="250" t="s">
        <v>71</v>
      </c>
      <c r="U3" s="250" t="s">
        <v>72</v>
      </c>
      <c r="V3" s="250" t="s">
        <v>73</v>
      </c>
      <c r="W3" s="250" t="s">
        <v>74</v>
      </c>
      <c r="X3" s="250" t="s">
        <v>52</v>
      </c>
      <c r="Y3" s="147" t="s">
        <v>55</v>
      </c>
      <c r="Z3" s="147" t="s">
        <v>57</v>
      </c>
      <c r="AA3" s="147" t="s">
        <v>11</v>
      </c>
      <c r="AD3" s="258"/>
    </row>
    <row r="4" spans="1:30" ht="126" customHeight="1" x14ac:dyDescent="0.25">
      <c r="B4" s="175" t="s">
        <v>75</v>
      </c>
      <c r="C4" s="300" t="s">
        <v>76</v>
      </c>
      <c r="D4" s="178" t="s">
        <v>77</v>
      </c>
      <c r="E4" s="176">
        <v>1</v>
      </c>
      <c r="F4" s="177" t="s">
        <v>78</v>
      </c>
      <c r="G4" s="182" t="s">
        <v>79</v>
      </c>
      <c r="H4" s="185" t="s">
        <v>80</v>
      </c>
      <c r="I4" s="183" t="s">
        <v>81</v>
      </c>
      <c r="J4" s="166">
        <v>7</v>
      </c>
      <c r="K4" s="175" t="s">
        <v>82</v>
      </c>
      <c r="L4" s="173" t="s">
        <v>83</v>
      </c>
      <c r="M4" s="179">
        <v>1</v>
      </c>
      <c r="N4" s="184">
        <v>44866</v>
      </c>
      <c r="O4" s="252">
        <v>45230</v>
      </c>
      <c r="P4" s="171">
        <v>45107</v>
      </c>
      <c r="Q4" s="211" t="s">
        <v>84</v>
      </c>
      <c r="R4" s="186">
        <v>1</v>
      </c>
      <c r="S4" s="167">
        <v>0.28399999999999997</v>
      </c>
      <c r="T4" s="167">
        <v>0.28399999999999997</v>
      </c>
      <c r="U4" s="168" t="str">
        <f t="shared" ref="U4:U14" si="0">IF(R4="","",IF(T4&lt;100%, IF(T4&lt;100%, "ALERTA","EN TERMINO"), IF(T4=100%, "OK", "EN TERMINO")))</f>
        <v>ALERTA</v>
      </c>
      <c r="V4" s="255" t="s">
        <v>85</v>
      </c>
      <c r="W4" s="170" t="s">
        <v>86</v>
      </c>
      <c r="X4" s="170" t="str">
        <f>IF(T4=100%,IF(T4&gt;=100%,"CUMPLIDA","PENDIENTE"),IF(T4&lt;100%,"PENDIENTE","PENDIENTE"))</f>
        <v>PENDIENTE</v>
      </c>
      <c r="Y4" s="148" t="str">
        <f t="shared" ref="Y4:Y14" si="1">IF(W4="CUMPLIDA","CERRADO","ABIERTO")</f>
        <v>ABIERTO</v>
      </c>
      <c r="Z4" s="255"/>
      <c r="AA4" s="203" t="s">
        <v>87</v>
      </c>
    </row>
    <row r="5" spans="1:30" ht="123" customHeight="1" x14ac:dyDescent="0.25">
      <c r="B5" s="175" t="s">
        <v>75</v>
      </c>
      <c r="C5" s="301"/>
      <c r="D5" s="178" t="s">
        <v>77</v>
      </c>
      <c r="E5" s="176">
        <v>1</v>
      </c>
      <c r="F5" s="177" t="s">
        <v>78</v>
      </c>
      <c r="G5" s="182" t="s">
        <v>79</v>
      </c>
      <c r="H5" s="185" t="s">
        <v>88</v>
      </c>
      <c r="I5" s="183" t="s">
        <v>89</v>
      </c>
      <c r="J5" s="187">
        <v>1</v>
      </c>
      <c r="K5" s="175" t="s">
        <v>82</v>
      </c>
      <c r="L5" s="173" t="s">
        <v>83</v>
      </c>
      <c r="M5" s="179">
        <v>1</v>
      </c>
      <c r="N5" s="184">
        <v>44866</v>
      </c>
      <c r="O5" s="252">
        <v>45230</v>
      </c>
      <c r="P5" s="171">
        <v>45107</v>
      </c>
      <c r="Q5" s="211" t="s">
        <v>90</v>
      </c>
      <c r="R5" s="186">
        <v>0.5</v>
      </c>
      <c r="S5" s="167">
        <f t="shared" ref="S5:S14" si="2">(IF(R5="","",IF(OR($J5=0,$J5="",P5=""),"",R5/$J5)))</f>
        <v>0.5</v>
      </c>
      <c r="T5" s="167">
        <f t="shared" ref="T5:T14" si="3">(IF(OR($M5="",S5=""),"",IF(OR($M5=0,S5=0),0,IF((S5*100%)/$M5&gt;100%,100%,(S5*100%)/$M5))))</f>
        <v>0.5</v>
      </c>
      <c r="U5" s="168" t="str">
        <f t="shared" si="0"/>
        <v>ALERTA</v>
      </c>
      <c r="V5" s="255" t="s">
        <v>91</v>
      </c>
      <c r="W5" s="170" t="s">
        <v>86</v>
      </c>
      <c r="X5" s="271" t="str">
        <f t="shared" ref="X5:X14" si="4">IF(T5=100%,IF(T5&gt;=100%,"CUMPLIDA","PENDIENTE"),IF(T5&lt;100%,"PENDIENTE","PENDIENTE"))</f>
        <v>PENDIENTE</v>
      </c>
      <c r="Y5" s="148" t="str">
        <f t="shared" si="1"/>
        <v>ABIERTO</v>
      </c>
      <c r="Z5" s="255"/>
      <c r="AA5" s="203" t="s">
        <v>87</v>
      </c>
    </row>
    <row r="6" spans="1:30" ht="170.25" customHeight="1" x14ac:dyDescent="0.25">
      <c r="B6" s="175" t="s">
        <v>75</v>
      </c>
      <c r="C6" s="301"/>
      <c r="D6" s="178" t="s">
        <v>77</v>
      </c>
      <c r="E6" s="176">
        <v>1</v>
      </c>
      <c r="F6" s="177" t="s">
        <v>78</v>
      </c>
      <c r="G6" s="182" t="s">
        <v>79</v>
      </c>
      <c r="H6" s="188" t="s">
        <v>92</v>
      </c>
      <c r="I6" s="183" t="s">
        <v>93</v>
      </c>
      <c r="J6" s="166">
        <v>1</v>
      </c>
      <c r="K6" s="175" t="s">
        <v>82</v>
      </c>
      <c r="L6" s="173" t="s">
        <v>83</v>
      </c>
      <c r="M6" s="179">
        <v>1</v>
      </c>
      <c r="N6" s="189">
        <v>44573</v>
      </c>
      <c r="O6" s="252">
        <v>45230</v>
      </c>
      <c r="P6" s="171">
        <v>45107</v>
      </c>
      <c r="Q6" s="212" t="s">
        <v>94</v>
      </c>
      <c r="R6" s="186">
        <v>0</v>
      </c>
      <c r="S6" s="167">
        <v>0.28000000000000003</v>
      </c>
      <c r="T6" s="167">
        <v>0.28000000000000003</v>
      </c>
      <c r="U6" s="168" t="str">
        <f t="shared" si="0"/>
        <v>ALERTA</v>
      </c>
      <c r="V6" s="255" t="s">
        <v>352</v>
      </c>
      <c r="W6" s="170" t="s">
        <v>86</v>
      </c>
      <c r="X6" s="170" t="str">
        <f t="shared" si="4"/>
        <v>PENDIENTE</v>
      </c>
      <c r="Y6" s="148" t="str">
        <f t="shared" si="1"/>
        <v>ABIERTO</v>
      </c>
      <c r="Z6" s="255"/>
      <c r="AA6" s="203" t="s">
        <v>87</v>
      </c>
    </row>
    <row r="7" spans="1:30" ht="164.25" customHeight="1" x14ac:dyDescent="0.25">
      <c r="B7" s="175" t="s">
        <v>75</v>
      </c>
      <c r="C7" s="301"/>
      <c r="D7" s="178" t="s">
        <v>77</v>
      </c>
      <c r="E7" s="174">
        <v>2</v>
      </c>
      <c r="F7" s="190" t="s">
        <v>95</v>
      </c>
      <c r="G7" s="190" t="s">
        <v>96</v>
      </c>
      <c r="H7" s="188" t="s">
        <v>97</v>
      </c>
      <c r="I7" s="183" t="s">
        <v>98</v>
      </c>
      <c r="J7" s="191">
        <v>5</v>
      </c>
      <c r="K7" s="175" t="s">
        <v>82</v>
      </c>
      <c r="L7" s="173" t="s">
        <v>83</v>
      </c>
      <c r="M7" s="179">
        <v>1</v>
      </c>
      <c r="N7" s="192">
        <v>2023</v>
      </c>
      <c r="O7" s="192">
        <v>2026</v>
      </c>
      <c r="P7" s="171">
        <v>45107</v>
      </c>
      <c r="Q7" s="213"/>
      <c r="R7" s="186">
        <v>0</v>
      </c>
      <c r="S7" s="167">
        <f t="shared" si="2"/>
        <v>0</v>
      </c>
      <c r="T7" s="167">
        <f t="shared" si="3"/>
        <v>0</v>
      </c>
      <c r="U7" s="168" t="str">
        <f t="shared" si="0"/>
        <v>ALERTA</v>
      </c>
      <c r="V7" s="264" t="s">
        <v>99</v>
      </c>
      <c r="W7" s="170" t="s">
        <v>86</v>
      </c>
      <c r="X7" s="170" t="str">
        <f t="shared" si="4"/>
        <v>PENDIENTE</v>
      </c>
      <c r="Y7" s="148" t="str">
        <f t="shared" si="1"/>
        <v>ABIERTO</v>
      </c>
      <c r="Z7" s="255"/>
      <c r="AA7" s="203" t="s">
        <v>87</v>
      </c>
    </row>
    <row r="8" spans="1:30" ht="116.25" customHeight="1" x14ac:dyDescent="0.25">
      <c r="B8" s="175" t="s">
        <v>75</v>
      </c>
      <c r="C8" s="301"/>
      <c r="D8" s="178" t="s">
        <v>77</v>
      </c>
      <c r="E8" s="174">
        <v>3</v>
      </c>
      <c r="F8" s="190" t="s">
        <v>100</v>
      </c>
      <c r="G8" s="190" t="s">
        <v>101</v>
      </c>
      <c r="H8" s="193" t="s">
        <v>102</v>
      </c>
      <c r="I8" s="183" t="s">
        <v>103</v>
      </c>
      <c r="J8" s="191">
        <v>5</v>
      </c>
      <c r="K8" s="175" t="s">
        <v>82</v>
      </c>
      <c r="L8" s="173" t="s">
        <v>83</v>
      </c>
      <c r="M8" s="179">
        <v>1</v>
      </c>
      <c r="N8" s="192">
        <v>2026</v>
      </c>
      <c r="O8" s="192">
        <v>2028</v>
      </c>
      <c r="P8" s="171">
        <v>45107</v>
      </c>
      <c r="Q8" s="213"/>
      <c r="R8" s="194">
        <v>0</v>
      </c>
      <c r="S8" s="167">
        <f t="shared" si="2"/>
        <v>0</v>
      </c>
      <c r="T8" s="167">
        <f t="shared" si="3"/>
        <v>0</v>
      </c>
      <c r="U8" s="261" t="str">
        <f t="shared" si="0"/>
        <v>ALERTA</v>
      </c>
      <c r="V8" s="260" t="s">
        <v>104</v>
      </c>
      <c r="W8" s="263" t="s">
        <v>86</v>
      </c>
      <c r="X8" s="170" t="str">
        <f t="shared" si="4"/>
        <v>PENDIENTE</v>
      </c>
      <c r="Y8" s="148" t="str">
        <f t="shared" si="1"/>
        <v>ABIERTO</v>
      </c>
      <c r="Z8" s="255"/>
      <c r="AA8" s="203" t="s">
        <v>87</v>
      </c>
    </row>
    <row r="9" spans="1:30" ht="126" customHeight="1" x14ac:dyDescent="0.25">
      <c r="B9" s="175" t="s">
        <v>75</v>
      </c>
      <c r="C9" s="302"/>
      <c r="D9" s="178" t="s">
        <v>77</v>
      </c>
      <c r="E9" s="174">
        <v>4</v>
      </c>
      <c r="F9" s="190" t="s">
        <v>105</v>
      </c>
      <c r="G9" s="190" t="s">
        <v>101</v>
      </c>
      <c r="H9" s="193" t="s">
        <v>106</v>
      </c>
      <c r="I9" s="183" t="s">
        <v>107</v>
      </c>
      <c r="J9" s="191">
        <v>1</v>
      </c>
      <c r="K9" s="175" t="s">
        <v>82</v>
      </c>
      <c r="L9" s="173" t="s">
        <v>83</v>
      </c>
      <c r="M9" s="179">
        <v>1</v>
      </c>
      <c r="N9" s="192">
        <v>2028</v>
      </c>
      <c r="O9" s="192">
        <v>2028</v>
      </c>
      <c r="P9" s="171">
        <v>45107</v>
      </c>
      <c r="Q9" s="213"/>
      <c r="R9" s="194">
        <v>0</v>
      </c>
      <c r="S9" s="167">
        <f t="shared" si="2"/>
        <v>0</v>
      </c>
      <c r="T9" s="167">
        <f t="shared" si="3"/>
        <v>0</v>
      </c>
      <c r="U9" s="261" t="str">
        <f t="shared" si="0"/>
        <v>ALERTA</v>
      </c>
      <c r="V9" s="260" t="s">
        <v>108</v>
      </c>
      <c r="W9" s="263" t="s">
        <v>86</v>
      </c>
      <c r="X9" s="170" t="str">
        <f t="shared" si="4"/>
        <v>PENDIENTE</v>
      </c>
      <c r="Y9" s="148" t="str">
        <f t="shared" si="1"/>
        <v>ABIERTO</v>
      </c>
      <c r="Z9" s="255"/>
      <c r="AA9" s="203" t="s">
        <v>87</v>
      </c>
    </row>
    <row r="10" spans="1:30" ht="124.5" customHeight="1" x14ac:dyDescent="0.25">
      <c r="B10" s="175" t="s">
        <v>75</v>
      </c>
      <c r="C10" s="181" t="s">
        <v>109</v>
      </c>
      <c r="D10" s="178" t="s">
        <v>77</v>
      </c>
      <c r="E10" s="174">
        <v>5</v>
      </c>
      <c r="F10" s="195" t="s">
        <v>110</v>
      </c>
      <c r="G10" s="175" t="s">
        <v>111</v>
      </c>
      <c r="H10" s="196" t="s">
        <v>112</v>
      </c>
      <c r="I10" s="175" t="s">
        <v>113</v>
      </c>
      <c r="J10" s="191">
        <v>1</v>
      </c>
      <c r="K10" s="175" t="s">
        <v>82</v>
      </c>
      <c r="L10" s="175" t="s">
        <v>83</v>
      </c>
      <c r="M10" s="179">
        <v>1</v>
      </c>
      <c r="N10" s="197">
        <v>44927</v>
      </c>
      <c r="O10" s="197">
        <v>45169</v>
      </c>
      <c r="P10" s="171">
        <v>45107</v>
      </c>
      <c r="Q10" s="213"/>
      <c r="R10" s="186">
        <v>0</v>
      </c>
      <c r="S10" s="167">
        <f t="shared" si="2"/>
        <v>0</v>
      </c>
      <c r="T10" s="167">
        <f t="shared" si="3"/>
        <v>0</v>
      </c>
      <c r="U10" s="261" t="str">
        <f t="shared" si="0"/>
        <v>ALERTA</v>
      </c>
      <c r="V10" s="260" t="s">
        <v>114</v>
      </c>
      <c r="W10" s="266" t="s">
        <v>86</v>
      </c>
      <c r="X10" s="170" t="str">
        <f t="shared" si="4"/>
        <v>PENDIENTE</v>
      </c>
      <c r="Y10" s="148" t="str">
        <f t="shared" si="1"/>
        <v>ABIERTO</v>
      </c>
      <c r="Z10" s="255"/>
      <c r="AA10" s="203" t="s">
        <v>87</v>
      </c>
    </row>
    <row r="11" spans="1:30" ht="306" x14ac:dyDescent="0.25">
      <c r="B11" s="175" t="s">
        <v>75</v>
      </c>
      <c r="C11" s="298" t="s">
        <v>115</v>
      </c>
      <c r="D11" s="178" t="s">
        <v>77</v>
      </c>
      <c r="E11" s="176">
        <v>7</v>
      </c>
      <c r="F11" s="198" t="s">
        <v>116</v>
      </c>
      <c r="G11" s="256" t="s">
        <v>117</v>
      </c>
      <c r="H11" s="195" t="s">
        <v>118</v>
      </c>
      <c r="I11" s="257" t="s">
        <v>119</v>
      </c>
      <c r="J11" s="191">
        <v>2</v>
      </c>
      <c r="K11" s="175" t="s">
        <v>82</v>
      </c>
      <c r="L11" s="173" t="s">
        <v>83</v>
      </c>
      <c r="M11" s="179">
        <v>1</v>
      </c>
      <c r="N11" s="270">
        <v>44897</v>
      </c>
      <c r="O11" s="251">
        <v>45046</v>
      </c>
      <c r="P11" s="171">
        <v>45107</v>
      </c>
      <c r="Q11" s="180" t="s">
        <v>120</v>
      </c>
      <c r="R11" s="186">
        <v>15</v>
      </c>
      <c r="S11" s="167">
        <v>1</v>
      </c>
      <c r="T11" s="167">
        <v>1</v>
      </c>
      <c r="U11" s="261"/>
      <c r="V11" s="273" t="s">
        <v>121</v>
      </c>
      <c r="W11" s="268" t="s">
        <v>86</v>
      </c>
      <c r="X11" s="263" t="s">
        <v>122</v>
      </c>
      <c r="Y11" s="148" t="s">
        <v>123</v>
      </c>
      <c r="Z11" s="178" t="s">
        <v>121</v>
      </c>
      <c r="AA11" s="203" t="s">
        <v>124</v>
      </c>
    </row>
    <row r="12" spans="1:30" ht="110.25" customHeight="1" x14ac:dyDescent="0.2">
      <c r="B12" s="175" t="s">
        <v>75</v>
      </c>
      <c r="C12" s="298"/>
      <c r="D12" s="178" t="s">
        <v>77</v>
      </c>
      <c r="E12" s="176">
        <v>7</v>
      </c>
      <c r="F12" s="198" t="s">
        <v>116</v>
      </c>
      <c r="G12" s="199" t="s">
        <v>117</v>
      </c>
      <c r="H12" s="195" t="s">
        <v>125</v>
      </c>
      <c r="I12" s="175" t="s">
        <v>89</v>
      </c>
      <c r="J12" s="191">
        <v>1</v>
      </c>
      <c r="K12" s="175" t="s">
        <v>82</v>
      </c>
      <c r="L12" s="173" t="s">
        <v>83</v>
      </c>
      <c r="M12" s="179">
        <v>1</v>
      </c>
      <c r="N12" s="201">
        <v>44897</v>
      </c>
      <c r="O12" s="251">
        <v>45046</v>
      </c>
      <c r="P12" s="171">
        <v>45107</v>
      </c>
      <c r="Q12" s="180" t="s">
        <v>126</v>
      </c>
      <c r="R12" s="186">
        <v>1</v>
      </c>
      <c r="S12" s="167">
        <v>1</v>
      </c>
      <c r="T12" s="167">
        <v>1</v>
      </c>
      <c r="U12" s="262"/>
      <c r="V12" s="272" t="s">
        <v>127</v>
      </c>
      <c r="W12" s="268" t="s">
        <v>86</v>
      </c>
      <c r="X12" s="263" t="s">
        <v>122</v>
      </c>
      <c r="Y12" s="148" t="s">
        <v>123</v>
      </c>
      <c r="Z12" s="259" t="s">
        <v>127</v>
      </c>
      <c r="AA12" s="203" t="s">
        <v>124</v>
      </c>
    </row>
    <row r="13" spans="1:30" ht="79.5" customHeight="1" x14ac:dyDescent="0.25">
      <c r="B13" s="175" t="s">
        <v>75</v>
      </c>
      <c r="C13" s="298"/>
      <c r="D13" s="178" t="s">
        <v>77</v>
      </c>
      <c r="E13" s="176">
        <v>7</v>
      </c>
      <c r="F13" s="198" t="s">
        <v>116</v>
      </c>
      <c r="G13" s="199" t="s">
        <v>117</v>
      </c>
      <c r="H13" s="195" t="s">
        <v>128</v>
      </c>
      <c r="I13" s="175" t="s">
        <v>129</v>
      </c>
      <c r="J13" s="191">
        <v>1</v>
      </c>
      <c r="K13" s="175" t="s">
        <v>82</v>
      </c>
      <c r="L13" s="173" t="s">
        <v>83</v>
      </c>
      <c r="M13" s="179">
        <v>1</v>
      </c>
      <c r="N13" s="201">
        <v>44897</v>
      </c>
      <c r="O13" s="201">
        <v>45169</v>
      </c>
      <c r="P13" s="171">
        <v>45107</v>
      </c>
      <c r="Q13" s="180" t="s">
        <v>130</v>
      </c>
      <c r="R13" s="186">
        <v>1</v>
      </c>
      <c r="S13" s="167">
        <f t="shared" si="2"/>
        <v>1</v>
      </c>
      <c r="T13" s="167">
        <f t="shared" si="3"/>
        <v>1</v>
      </c>
      <c r="U13" s="261"/>
      <c r="V13" s="178" t="s">
        <v>131</v>
      </c>
      <c r="W13" s="268" t="s">
        <v>86</v>
      </c>
      <c r="X13" s="263" t="s">
        <v>122</v>
      </c>
      <c r="Y13" s="148" t="s">
        <v>123</v>
      </c>
      <c r="Z13" s="255" t="s">
        <v>131</v>
      </c>
      <c r="AA13" s="203" t="s">
        <v>124</v>
      </c>
    </row>
    <row r="14" spans="1:30" s="143" customFormat="1" ht="87" customHeight="1" x14ac:dyDescent="0.2">
      <c r="A14" s="142"/>
      <c r="B14" s="175" t="s">
        <v>75</v>
      </c>
      <c r="C14" s="298"/>
      <c r="D14" s="178" t="s">
        <v>77</v>
      </c>
      <c r="E14" s="176">
        <v>7</v>
      </c>
      <c r="F14" s="198" t="s">
        <v>116</v>
      </c>
      <c r="G14" s="199" t="s">
        <v>117</v>
      </c>
      <c r="H14" s="195" t="s">
        <v>132</v>
      </c>
      <c r="I14" s="202" t="s">
        <v>133</v>
      </c>
      <c r="J14" s="191">
        <v>1</v>
      </c>
      <c r="K14" s="175" t="s">
        <v>82</v>
      </c>
      <c r="L14" s="173" t="s">
        <v>83</v>
      </c>
      <c r="M14" s="179">
        <v>1</v>
      </c>
      <c r="N14" s="201">
        <v>44897</v>
      </c>
      <c r="O14" s="201">
        <v>45169</v>
      </c>
      <c r="P14" s="171">
        <v>45107</v>
      </c>
      <c r="Q14" s="180" t="s">
        <v>134</v>
      </c>
      <c r="R14" s="186">
        <v>0</v>
      </c>
      <c r="S14" s="167">
        <f t="shared" si="2"/>
        <v>0</v>
      </c>
      <c r="T14" s="167">
        <f t="shared" si="3"/>
        <v>0</v>
      </c>
      <c r="U14" s="261" t="str">
        <f t="shared" si="0"/>
        <v>ALERTA</v>
      </c>
      <c r="V14" s="260" t="s">
        <v>135</v>
      </c>
      <c r="W14" s="267" t="s">
        <v>86</v>
      </c>
      <c r="X14" s="170" t="str">
        <f t="shared" si="4"/>
        <v>PENDIENTE</v>
      </c>
      <c r="Y14" s="148" t="str">
        <f t="shared" si="1"/>
        <v>ABIERTO</v>
      </c>
      <c r="Z14" s="255"/>
      <c r="AA14" s="203" t="s">
        <v>87</v>
      </c>
    </row>
    <row r="15" spans="1:30" ht="81.75" customHeight="1" x14ac:dyDescent="0.25">
      <c r="B15" s="175" t="s">
        <v>75</v>
      </c>
      <c r="C15" s="300" t="s">
        <v>136</v>
      </c>
      <c r="D15" s="178" t="s">
        <v>77</v>
      </c>
      <c r="E15" s="176">
        <v>13</v>
      </c>
      <c r="F15" s="209" t="s">
        <v>137</v>
      </c>
      <c r="G15" s="209" t="s">
        <v>138</v>
      </c>
      <c r="H15" s="204" t="s">
        <v>139</v>
      </c>
      <c r="I15" s="183" t="s">
        <v>140</v>
      </c>
      <c r="J15" s="191">
        <v>2</v>
      </c>
      <c r="K15" s="175"/>
      <c r="L15" s="173" t="s">
        <v>141</v>
      </c>
      <c r="M15" s="179">
        <v>1</v>
      </c>
      <c r="N15" s="205">
        <v>44928</v>
      </c>
      <c r="O15" s="205">
        <v>45291</v>
      </c>
      <c r="P15" s="171">
        <v>45107</v>
      </c>
      <c r="Q15" s="205"/>
      <c r="R15" s="214">
        <v>0</v>
      </c>
      <c r="S15" s="167">
        <f t="shared" ref="S15:S27" si="5">(IF(R15="","",IF(OR($J15=0,$J15="",P15=""),"",R15/$J15)))</f>
        <v>0</v>
      </c>
      <c r="T15" s="167">
        <f t="shared" ref="T15:T27" si="6">(IF(OR($M15="",S15=""),"",IF(OR($M15=0,S15=0),0,IF((S15*100%)/$M15&gt;100%,100%,(S15*100%)/$M15))))</f>
        <v>0</v>
      </c>
      <c r="U15" s="261" t="str">
        <f t="shared" ref="U15:U27" si="7">IF(R15="","",IF(T15&lt;100%, IF(T15&lt;100%, "ALERTA","EN TERMINO"), IF(T15=100%, "OK", "EN TERMINO")))</f>
        <v>ALERTA</v>
      </c>
      <c r="V15" s="260" t="s">
        <v>142</v>
      </c>
      <c r="W15" s="263" t="s">
        <v>86</v>
      </c>
      <c r="X15" s="170" t="str">
        <f t="shared" ref="X15:X27" si="8">IF(T15=100%,IF(T15&gt;=100%,"CUMPLIDA","PENDIENTE"),IF(T15&lt;100%,"PENDIENTE","PENDIENTE"))</f>
        <v>PENDIENTE</v>
      </c>
      <c r="Y15" s="148" t="str">
        <f t="shared" ref="Y15:Y27" si="9">IF(W15="CUMPLIDA","CERRADO","ABIERTO")</f>
        <v>ABIERTO</v>
      </c>
      <c r="Z15" s="255"/>
      <c r="AA15" s="203" t="s">
        <v>87</v>
      </c>
    </row>
    <row r="16" spans="1:30" ht="90" customHeight="1" x14ac:dyDescent="0.25">
      <c r="B16" s="175" t="s">
        <v>75</v>
      </c>
      <c r="C16" s="301"/>
      <c r="D16" s="178" t="s">
        <v>77</v>
      </c>
      <c r="E16" s="176">
        <v>13</v>
      </c>
      <c r="F16" s="209" t="s">
        <v>137</v>
      </c>
      <c r="G16" s="209" t="s">
        <v>138</v>
      </c>
      <c r="H16" s="190" t="s">
        <v>143</v>
      </c>
      <c r="I16" s="183" t="s">
        <v>144</v>
      </c>
      <c r="J16" s="191">
        <v>1</v>
      </c>
      <c r="K16" s="175"/>
      <c r="L16" s="173" t="s">
        <v>141</v>
      </c>
      <c r="M16" s="179">
        <v>0.5</v>
      </c>
      <c r="N16" s="205">
        <v>44928</v>
      </c>
      <c r="O16" s="205">
        <v>45291</v>
      </c>
      <c r="P16" s="171">
        <v>45107</v>
      </c>
      <c r="Q16" s="205"/>
      <c r="R16" s="214">
        <v>0</v>
      </c>
      <c r="S16" s="167">
        <f t="shared" si="5"/>
        <v>0</v>
      </c>
      <c r="T16" s="167">
        <f t="shared" si="6"/>
        <v>0</v>
      </c>
      <c r="U16" s="261" t="str">
        <f t="shared" si="7"/>
        <v>ALERTA</v>
      </c>
      <c r="V16" s="260" t="s">
        <v>145</v>
      </c>
      <c r="W16" s="263" t="s">
        <v>86</v>
      </c>
      <c r="X16" s="170" t="str">
        <f t="shared" si="8"/>
        <v>PENDIENTE</v>
      </c>
      <c r="Y16" s="148" t="str">
        <f t="shared" si="9"/>
        <v>ABIERTO</v>
      </c>
      <c r="Z16" s="255"/>
      <c r="AA16" s="203" t="s">
        <v>87</v>
      </c>
    </row>
    <row r="17" spans="2:30" ht="205.5" customHeight="1" x14ac:dyDescent="0.25">
      <c r="B17" s="175" t="s">
        <v>75</v>
      </c>
      <c r="C17" s="301"/>
      <c r="D17" s="178" t="s">
        <v>77</v>
      </c>
      <c r="E17" s="174">
        <v>14</v>
      </c>
      <c r="F17" s="190" t="s">
        <v>146</v>
      </c>
      <c r="G17" s="190" t="s">
        <v>147</v>
      </c>
      <c r="H17" s="204" t="s">
        <v>148</v>
      </c>
      <c r="I17" s="183" t="s">
        <v>149</v>
      </c>
      <c r="J17" s="191">
        <v>12</v>
      </c>
      <c r="K17" s="175"/>
      <c r="L17" s="173" t="s">
        <v>141</v>
      </c>
      <c r="M17" s="179">
        <v>1</v>
      </c>
      <c r="N17" s="205">
        <v>44928</v>
      </c>
      <c r="O17" s="205">
        <v>45291</v>
      </c>
      <c r="P17" s="171">
        <v>45107</v>
      </c>
      <c r="Q17" s="254" t="s">
        <v>150</v>
      </c>
      <c r="R17" s="214">
        <v>8</v>
      </c>
      <c r="S17" s="167">
        <f t="shared" si="5"/>
        <v>0.66666666666666663</v>
      </c>
      <c r="T17" s="167">
        <f t="shared" si="6"/>
        <v>0.66666666666666663</v>
      </c>
      <c r="U17" s="261" t="str">
        <f t="shared" si="7"/>
        <v>ALERTA</v>
      </c>
      <c r="V17" s="178" t="s">
        <v>151</v>
      </c>
      <c r="W17" s="263" t="s">
        <v>86</v>
      </c>
      <c r="X17" s="170" t="str">
        <f t="shared" si="8"/>
        <v>PENDIENTE</v>
      </c>
      <c r="Y17" s="148" t="s">
        <v>152</v>
      </c>
      <c r="Z17" s="255"/>
      <c r="AA17" s="203" t="s">
        <v>153</v>
      </c>
    </row>
    <row r="18" spans="2:30" ht="103.5" customHeight="1" x14ac:dyDescent="0.25">
      <c r="B18" s="175" t="s">
        <v>75</v>
      </c>
      <c r="C18" s="301"/>
      <c r="D18" s="178" t="s">
        <v>77</v>
      </c>
      <c r="E18" s="174">
        <v>15</v>
      </c>
      <c r="F18" s="190" t="s">
        <v>154</v>
      </c>
      <c r="G18" s="190" t="s">
        <v>155</v>
      </c>
      <c r="H18" s="204" t="s">
        <v>156</v>
      </c>
      <c r="I18" s="183" t="s">
        <v>157</v>
      </c>
      <c r="J18" s="191">
        <v>1</v>
      </c>
      <c r="K18" s="175"/>
      <c r="L18" s="173" t="s">
        <v>141</v>
      </c>
      <c r="M18" s="179">
        <v>1</v>
      </c>
      <c r="N18" s="205">
        <v>44928</v>
      </c>
      <c r="O18" s="205">
        <v>45138</v>
      </c>
      <c r="P18" s="171">
        <v>45107</v>
      </c>
      <c r="Q18" s="253" t="s">
        <v>158</v>
      </c>
      <c r="R18" s="214">
        <v>0</v>
      </c>
      <c r="S18" s="167">
        <v>1</v>
      </c>
      <c r="T18" s="167">
        <v>1</v>
      </c>
      <c r="U18" s="168"/>
      <c r="V18" s="265" t="s">
        <v>351</v>
      </c>
      <c r="W18" s="170" t="s">
        <v>86</v>
      </c>
      <c r="X18" s="263" t="s">
        <v>122</v>
      </c>
      <c r="Y18" s="148" t="s">
        <v>123</v>
      </c>
      <c r="Z18" s="265" t="s">
        <v>351</v>
      </c>
      <c r="AA18" s="203" t="s">
        <v>124</v>
      </c>
    </row>
    <row r="19" spans="2:30" ht="93.75" customHeight="1" x14ac:dyDescent="0.25">
      <c r="B19" s="175" t="s">
        <v>75</v>
      </c>
      <c r="C19" s="301"/>
      <c r="D19" s="178" t="s">
        <v>77</v>
      </c>
      <c r="E19" s="174">
        <v>16</v>
      </c>
      <c r="F19" s="210" t="s">
        <v>159</v>
      </c>
      <c r="G19" s="295" t="s">
        <v>160</v>
      </c>
      <c r="H19" s="206" t="s">
        <v>161</v>
      </c>
      <c r="I19" s="175" t="s">
        <v>162</v>
      </c>
      <c r="J19" s="191">
        <v>1</v>
      </c>
      <c r="K19" s="175"/>
      <c r="L19" s="173" t="s">
        <v>141</v>
      </c>
      <c r="M19" s="179">
        <v>1</v>
      </c>
      <c r="N19" s="205">
        <v>44928</v>
      </c>
      <c r="O19" s="205">
        <v>45291</v>
      </c>
      <c r="P19" s="171">
        <v>45107</v>
      </c>
      <c r="Q19" s="207"/>
      <c r="R19" s="214">
        <v>0</v>
      </c>
      <c r="S19" s="167">
        <f t="shared" si="5"/>
        <v>0</v>
      </c>
      <c r="T19" s="167">
        <f t="shared" si="6"/>
        <v>0</v>
      </c>
      <c r="U19" s="168" t="str">
        <f t="shared" si="7"/>
        <v>ALERTA</v>
      </c>
      <c r="V19" s="255" t="s">
        <v>163</v>
      </c>
      <c r="W19" s="170" t="s">
        <v>86</v>
      </c>
      <c r="X19" s="170" t="str">
        <f t="shared" si="8"/>
        <v>PENDIENTE</v>
      </c>
      <c r="Y19" s="148" t="str">
        <f t="shared" si="9"/>
        <v>ABIERTO</v>
      </c>
      <c r="Z19" s="255"/>
      <c r="AA19" s="203" t="s">
        <v>87</v>
      </c>
    </row>
    <row r="20" spans="2:30" ht="112.5" customHeight="1" x14ac:dyDescent="0.25">
      <c r="B20" s="175" t="s">
        <v>75</v>
      </c>
      <c r="C20" s="301"/>
      <c r="D20" s="178" t="s">
        <v>77</v>
      </c>
      <c r="E20" s="176">
        <v>16</v>
      </c>
      <c r="F20" s="210" t="s">
        <v>159</v>
      </c>
      <c r="G20" s="296"/>
      <c r="H20" s="190" t="s">
        <v>164</v>
      </c>
      <c r="I20" s="190" t="s">
        <v>165</v>
      </c>
      <c r="J20" s="191">
        <v>1</v>
      </c>
      <c r="K20" s="175"/>
      <c r="L20" s="173" t="s">
        <v>141</v>
      </c>
      <c r="M20" s="179">
        <v>1</v>
      </c>
      <c r="N20" s="205">
        <v>44928</v>
      </c>
      <c r="O20" s="205">
        <v>45291</v>
      </c>
      <c r="P20" s="171">
        <v>45107</v>
      </c>
      <c r="Q20" s="207"/>
      <c r="R20" s="214">
        <v>0</v>
      </c>
      <c r="S20" s="167">
        <f t="shared" si="5"/>
        <v>0</v>
      </c>
      <c r="T20" s="167">
        <f t="shared" si="6"/>
        <v>0</v>
      </c>
      <c r="U20" s="168" t="str">
        <f t="shared" si="7"/>
        <v>ALERTA</v>
      </c>
      <c r="V20" s="255" t="s">
        <v>166</v>
      </c>
      <c r="W20" s="170" t="s">
        <v>86</v>
      </c>
      <c r="X20" s="170" t="str">
        <f t="shared" si="8"/>
        <v>PENDIENTE</v>
      </c>
      <c r="Y20" s="148" t="str">
        <f t="shared" si="9"/>
        <v>ABIERTO</v>
      </c>
      <c r="Z20" s="255"/>
      <c r="AA20" s="203" t="s">
        <v>87</v>
      </c>
    </row>
    <row r="21" spans="2:30" ht="78" customHeight="1" x14ac:dyDescent="0.25">
      <c r="B21" s="175" t="s">
        <v>75</v>
      </c>
      <c r="C21" s="301"/>
      <c r="D21" s="178" t="s">
        <v>77</v>
      </c>
      <c r="E21" s="174">
        <v>16</v>
      </c>
      <c r="F21" s="210" t="s">
        <v>159</v>
      </c>
      <c r="G21" s="297"/>
      <c r="H21" s="190" t="s">
        <v>167</v>
      </c>
      <c r="I21" s="190" t="s">
        <v>168</v>
      </c>
      <c r="J21" s="191">
        <v>1</v>
      </c>
      <c r="K21" s="175"/>
      <c r="L21" s="173" t="s">
        <v>141</v>
      </c>
      <c r="M21" s="179">
        <v>0.5</v>
      </c>
      <c r="N21" s="205">
        <v>44928</v>
      </c>
      <c r="O21" s="205">
        <v>45291</v>
      </c>
      <c r="P21" s="171">
        <v>45107</v>
      </c>
      <c r="Q21" s="207"/>
      <c r="R21" s="214">
        <v>0</v>
      </c>
      <c r="S21" s="167">
        <f t="shared" si="5"/>
        <v>0</v>
      </c>
      <c r="T21" s="167">
        <f t="shared" si="6"/>
        <v>0</v>
      </c>
      <c r="U21" s="168" t="str">
        <f t="shared" si="7"/>
        <v>ALERTA</v>
      </c>
      <c r="V21" s="255" t="s">
        <v>169</v>
      </c>
      <c r="W21" s="170" t="s">
        <v>86</v>
      </c>
      <c r="X21" s="170" t="str">
        <f t="shared" si="8"/>
        <v>PENDIENTE</v>
      </c>
      <c r="Y21" s="148" t="str">
        <f t="shared" si="9"/>
        <v>ABIERTO</v>
      </c>
      <c r="Z21" s="255"/>
      <c r="AA21" s="203" t="s">
        <v>87</v>
      </c>
    </row>
    <row r="22" spans="2:30" ht="79.5" customHeight="1" x14ac:dyDescent="0.25">
      <c r="B22" s="175" t="s">
        <v>75</v>
      </c>
      <c r="C22" s="301"/>
      <c r="D22" s="178" t="s">
        <v>77</v>
      </c>
      <c r="E22" s="174">
        <v>17</v>
      </c>
      <c r="F22" s="208" t="s">
        <v>170</v>
      </c>
      <c r="G22" s="208" t="s">
        <v>171</v>
      </c>
      <c r="H22" s="200" t="s">
        <v>172</v>
      </c>
      <c r="I22" s="200" t="s">
        <v>173</v>
      </c>
      <c r="J22" s="191">
        <v>1</v>
      </c>
      <c r="K22" s="175"/>
      <c r="L22" s="173" t="s">
        <v>141</v>
      </c>
      <c r="M22" s="179">
        <v>1</v>
      </c>
      <c r="N22" s="205">
        <v>44928</v>
      </c>
      <c r="O22" s="205">
        <v>45291</v>
      </c>
      <c r="P22" s="171">
        <v>45107</v>
      </c>
      <c r="Q22" s="207"/>
      <c r="R22" s="214">
        <v>0</v>
      </c>
      <c r="S22" s="167">
        <f t="shared" si="5"/>
        <v>0</v>
      </c>
      <c r="T22" s="167">
        <f t="shared" si="6"/>
        <v>0</v>
      </c>
      <c r="U22" s="168" t="str">
        <f t="shared" si="7"/>
        <v>ALERTA</v>
      </c>
      <c r="V22" s="255" t="s">
        <v>174</v>
      </c>
      <c r="W22" s="170" t="s">
        <v>86</v>
      </c>
      <c r="X22" s="170" t="str">
        <f t="shared" si="8"/>
        <v>PENDIENTE</v>
      </c>
      <c r="Y22" s="148" t="str">
        <f t="shared" si="9"/>
        <v>ABIERTO</v>
      </c>
      <c r="Z22" s="255"/>
      <c r="AA22" s="203" t="s">
        <v>87</v>
      </c>
    </row>
    <row r="23" spans="2:30" ht="85.5" customHeight="1" x14ac:dyDescent="0.25">
      <c r="B23" s="175" t="s">
        <v>75</v>
      </c>
      <c r="C23" s="301"/>
      <c r="D23" s="178" t="s">
        <v>77</v>
      </c>
      <c r="E23" s="174">
        <v>18</v>
      </c>
      <c r="F23" s="208" t="s">
        <v>175</v>
      </c>
      <c r="G23" s="208" t="s">
        <v>176</v>
      </c>
      <c r="H23" s="200" t="s">
        <v>177</v>
      </c>
      <c r="I23" s="200" t="s">
        <v>165</v>
      </c>
      <c r="J23" s="191">
        <v>1</v>
      </c>
      <c r="K23" s="175"/>
      <c r="L23" s="173" t="s">
        <v>141</v>
      </c>
      <c r="M23" s="179">
        <v>1</v>
      </c>
      <c r="N23" s="205">
        <v>44928</v>
      </c>
      <c r="O23" s="205">
        <v>45291</v>
      </c>
      <c r="P23" s="171">
        <v>45107</v>
      </c>
      <c r="Q23" s="207"/>
      <c r="R23" s="214">
        <v>0</v>
      </c>
      <c r="S23" s="167">
        <f t="shared" si="5"/>
        <v>0</v>
      </c>
      <c r="T23" s="167">
        <f t="shared" si="6"/>
        <v>0</v>
      </c>
      <c r="U23" s="168" t="str">
        <f t="shared" si="7"/>
        <v>ALERTA</v>
      </c>
      <c r="V23" s="255" t="s">
        <v>178</v>
      </c>
      <c r="W23" s="170" t="s">
        <v>86</v>
      </c>
      <c r="X23" s="170" t="str">
        <f t="shared" si="8"/>
        <v>PENDIENTE</v>
      </c>
      <c r="Y23" s="148" t="str">
        <f t="shared" si="9"/>
        <v>ABIERTO</v>
      </c>
      <c r="Z23" s="255"/>
      <c r="AA23" s="203" t="s">
        <v>87</v>
      </c>
    </row>
    <row r="24" spans="2:30" ht="92.25" customHeight="1" x14ac:dyDescent="0.25">
      <c r="B24" s="175" t="s">
        <v>75</v>
      </c>
      <c r="C24" s="301"/>
      <c r="D24" s="178" t="s">
        <v>77</v>
      </c>
      <c r="E24" s="174">
        <v>19</v>
      </c>
      <c r="F24" s="208" t="s">
        <v>179</v>
      </c>
      <c r="G24" s="198" t="s">
        <v>176</v>
      </c>
      <c r="H24" s="200" t="s">
        <v>180</v>
      </c>
      <c r="I24" s="200" t="s">
        <v>181</v>
      </c>
      <c r="J24" s="191">
        <v>1</v>
      </c>
      <c r="K24" s="175"/>
      <c r="L24" s="173" t="s">
        <v>141</v>
      </c>
      <c r="M24" s="179">
        <v>1</v>
      </c>
      <c r="N24" s="205">
        <v>44928</v>
      </c>
      <c r="O24" s="205">
        <v>45291</v>
      </c>
      <c r="P24" s="171">
        <v>45107</v>
      </c>
      <c r="Q24" s="207"/>
      <c r="R24" s="214">
        <v>0</v>
      </c>
      <c r="S24" s="167">
        <f t="shared" si="5"/>
        <v>0</v>
      </c>
      <c r="T24" s="167">
        <f t="shared" si="6"/>
        <v>0</v>
      </c>
      <c r="U24" s="168" t="str">
        <f t="shared" si="7"/>
        <v>ALERTA</v>
      </c>
      <c r="V24" s="255" t="s">
        <v>182</v>
      </c>
      <c r="W24" s="170" t="s">
        <v>86</v>
      </c>
      <c r="X24" s="170" t="str">
        <f t="shared" si="8"/>
        <v>PENDIENTE</v>
      </c>
      <c r="Y24" s="148" t="str">
        <f t="shared" si="9"/>
        <v>ABIERTO</v>
      </c>
      <c r="Z24" s="255"/>
      <c r="AA24" s="203" t="s">
        <v>87</v>
      </c>
    </row>
    <row r="25" spans="2:30" ht="87" customHeight="1" x14ac:dyDescent="0.25">
      <c r="B25" s="175" t="s">
        <v>75</v>
      </c>
      <c r="C25" s="301"/>
      <c r="D25" s="178" t="s">
        <v>77</v>
      </c>
      <c r="E25" s="174">
        <v>20</v>
      </c>
      <c r="F25" s="198" t="s">
        <v>183</v>
      </c>
      <c r="G25" s="198" t="s">
        <v>184</v>
      </c>
      <c r="H25" s="200" t="s">
        <v>185</v>
      </c>
      <c r="I25" s="200" t="s">
        <v>186</v>
      </c>
      <c r="J25" s="191">
        <v>1</v>
      </c>
      <c r="K25" s="175"/>
      <c r="L25" s="173" t="s">
        <v>141</v>
      </c>
      <c r="M25" s="179">
        <v>1</v>
      </c>
      <c r="N25" s="205">
        <v>44958</v>
      </c>
      <c r="O25" s="205">
        <v>45291</v>
      </c>
      <c r="P25" s="171">
        <v>45107</v>
      </c>
      <c r="Q25" s="207"/>
      <c r="R25" s="214">
        <v>0</v>
      </c>
      <c r="S25" s="167">
        <f t="shared" si="5"/>
        <v>0</v>
      </c>
      <c r="T25" s="167">
        <f t="shared" si="6"/>
        <v>0</v>
      </c>
      <c r="U25" s="168" t="str">
        <f t="shared" si="7"/>
        <v>ALERTA</v>
      </c>
      <c r="V25" s="255" t="s">
        <v>187</v>
      </c>
      <c r="W25" s="170" t="s">
        <v>86</v>
      </c>
      <c r="X25" s="170" t="str">
        <f t="shared" si="8"/>
        <v>PENDIENTE</v>
      </c>
      <c r="Y25" s="148" t="str">
        <f t="shared" si="9"/>
        <v>ABIERTO</v>
      </c>
      <c r="Z25" s="255"/>
      <c r="AA25" s="203" t="s">
        <v>87</v>
      </c>
    </row>
    <row r="26" spans="2:30" ht="75.75" customHeight="1" x14ac:dyDescent="0.25">
      <c r="B26" s="175" t="s">
        <v>75</v>
      </c>
      <c r="C26" s="301"/>
      <c r="D26" s="178" t="s">
        <v>77</v>
      </c>
      <c r="E26" s="174">
        <v>20</v>
      </c>
      <c r="F26" s="198" t="s">
        <v>183</v>
      </c>
      <c r="G26" s="198" t="s">
        <v>184</v>
      </c>
      <c r="H26" s="200" t="s">
        <v>188</v>
      </c>
      <c r="I26" s="200" t="s">
        <v>189</v>
      </c>
      <c r="J26" s="191">
        <v>1</v>
      </c>
      <c r="K26" s="175"/>
      <c r="L26" s="173" t="s">
        <v>141</v>
      </c>
      <c r="M26" s="179">
        <v>1</v>
      </c>
      <c r="N26" s="205">
        <v>44958</v>
      </c>
      <c r="O26" s="205">
        <v>45291</v>
      </c>
      <c r="P26" s="171">
        <v>45107</v>
      </c>
      <c r="Q26" s="207"/>
      <c r="R26" s="214">
        <v>0</v>
      </c>
      <c r="S26" s="167">
        <f t="shared" si="5"/>
        <v>0</v>
      </c>
      <c r="T26" s="167">
        <f t="shared" si="6"/>
        <v>0</v>
      </c>
      <c r="U26" s="168" t="str">
        <f t="shared" si="7"/>
        <v>ALERTA</v>
      </c>
      <c r="V26" s="200" t="s">
        <v>190</v>
      </c>
      <c r="W26" s="170" t="s">
        <v>86</v>
      </c>
      <c r="X26" s="170" t="str">
        <f t="shared" si="8"/>
        <v>PENDIENTE</v>
      </c>
      <c r="Y26" s="148" t="str">
        <f t="shared" si="9"/>
        <v>ABIERTO</v>
      </c>
      <c r="Z26" s="200"/>
      <c r="AA26" s="203" t="s">
        <v>87</v>
      </c>
    </row>
    <row r="27" spans="2:30" ht="83.25" customHeight="1" x14ac:dyDescent="0.25">
      <c r="B27" s="175" t="s">
        <v>75</v>
      </c>
      <c r="C27" s="302"/>
      <c r="D27" s="178" t="s">
        <v>77</v>
      </c>
      <c r="E27" s="174">
        <v>21</v>
      </c>
      <c r="F27" s="208" t="s">
        <v>191</v>
      </c>
      <c r="G27" s="208" t="s">
        <v>192</v>
      </c>
      <c r="H27" s="200" t="s">
        <v>193</v>
      </c>
      <c r="I27" s="200" t="s">
        <v>194</v>
      </c>
      <c r="J27" s="191">
        <v>1</v>
      </c>
      <c r="K27" s="175"/>
      <c r="L27" s="173" t="s">
        <v>141</v>
      </c>
      <c r="M27" s="179">
        <v>1</v>
      </c>
      <c r="N27" s="205">
        <v>44928</v>
      </c>
      <c r="O27" s="205">
        <v>45291</v>
      </c>
      <c r="P27" s="171">
        <v>45107</v>
      </c>
      <c r="Q27" s="207"/>
      <c r="R27" s="214">
        <v>0</v>
      </c>
      <c r="S27" s="167">
        <f t="shared" si="5"/>
        <v>0</v>
      </c>
      <c r="T27" s="167">
        <f t="shared" si="6"/>
        <v>0</v>
      </c>
      <c r="U27" s="168" t="str">
        <f t="shared" si="7"/>
        <v>ALERTA</v>
      </c>
      <c r="V27" s="200" t="s">
        <v>195</v>
      </c>
      <c r="W27" s="170" t="s">
        <v>86</v>
      </c>
      <c r="X27" s="170" t="str">
        <f t="shared" si="8"/>
        <v>PENDIENTE</v>
      </c>
      <c r="Y27" s="148" t="str">
        <f t="shared" si="9"/>
        <v>ABIERTO</v>
      </c>
      <c r="Z27" s="200"/>
      <c r="AA27" s="203" t="s">
        <v>87</v>
      </c>
      <c r="AD27" s="258"/>
    </row>
    <row r="30" spans="2:30" ht="35.25" customHeight="1" x14ac:dyDescent="0.2">
      <c r="V30" s="269"/>
    </row>
  </sheetData>
  <mergeCells count="24">
    <mergeCell ref="G19:G21"/>
    <mergeCell ref="C11:C14"/>
    <mergeCell ref="I2:I3"/>
    <mergeCell ref="D2:D3"/>
    <mergeCell ref="E2:E3"/>
    <mergeCell ref="F2:F3"/>
    <mergeCell ref="G2:G3"/>
    <mergeCell ref="C4:C9"/>
    <mergeCell ref="C15:C27"/>
    <mergeCell ref="P2:X2"/>
    <mergeCell ref="Y1:AA2"/>
    <mergeCell ref="P1:X1"/>
    <mergeCell ref="A2:A3"/>
    <mergeCell ref="B2:B3"/>
    <mergeCell ref="C2:C3"/>
    <mergeCell ref="K2:K3"/>
    <mergeCell ref="L2:L3"/>
    <mergeCell ref="M2:M3"/>
    <mergeCell ref="N2:N3"/>
    <mergeCell ref="O2:O3"/>
    <mergeCell ref="B1:F1"/>
    <mergeCell ref="H2:H3"/>
    <mergeCell ref="G1:O1"/>
    <mergeCell ref="J2:J3"/>
  </mergeCells>
  <conditionalFormatting sqref="U4:U27">
    <cfRule type="containsText" dxfId="114" priority="130" stopIfTrue="1" operator="containsText" text="EN TERMINO">
      <formula>NOT(ISERROR(SEARCH("EN TERMINO",U4)))</formula>
    </cfRule>
    <cfRule type="containsText" priority="131" operator="containsText" text="AMARILLO">
      <formula>NOT(ISERROR(SEARCH("AMARILLO",U4)))</formula>
    </cfRule>
    <cfRule type="containsText" dxfId="113" priority="132" stopIfTrue="1" operator="containsText" text="ALERTA">
      <formula>NOT(ISERROR(SEARCH("ALERTA",U4)))</formula>
    </cfRule>
    <cfRule type="containsText" dxfId="112" priority="133" stopIfTrue="1" operator="containsText" text="OK">
      <formula>NOT(ISERROR(SEARCH("OK",U4)))</formula>
    </cfRule>
    <cfRule type="dataBar" priority="134">
      <dataBar>
        <cfvo type="min"/>
        <cfvo type="max"/>
        <color rgb="FF638EC6"/>
      </dataBar>
    </cfRule>
  </conditionalFormatting>
  <conditionalFormatting sqref="W4:X27">
    <cfRule type="containsText" dxfId="111" priority="1" stopIfTrue="1" operator="containsText" text="PENDIENTE">
      <formula>NOT(ISERROR(SEARCH("PENDIENTE",W4)))</formula>
    </cfRule>
    <cfRule type="containsText" dxfId="110" priority="2" stopIfTrue="1" operator="containsText" text="INCUMPLIDA">
      <formula>NOT(ISERROR(SEARCH("INCUMPLIDA",W4)))</formula>
    </cfRule>
    <cfRule type="containsText" dxfId="109" priority="3" stopIfTrue="1" operator="containsText" text="CUMPLIDA">
      <formula>NOT(ISERROR(SEARCH("CUMPLIDA",W4)))</formula>
    </cfRule>
  </conditionalFormatting>
  <conditionalFormatting sqref="Y4:Y27">
    <cfRule type="containsText" dxfId="108" priority="42" operator="containsText" text="cerrada">
      <formula>NOT(ISERROR(SEARCH("cerrada",Y4)))</formula>
    </cfRule>
    <cfRule type="containsText" dxfId="107" priority="43" operator="containsText" text="cerrado">
      <formula>NOT(ISERROR(SEARCH("cerrado",Y4)))</formula>
    </cfRule>
    <cfRule type="containsText" dxfId="106" priority="44" operator="containsText" text="Abierto">
      <formula>NOT(ISERROR(SEARCH("Abierto",Y4)))</formula>
    </cfRule>
  </conditionalFormatting>
  <dataValidations count="6">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27" xr:uid="{00000000-0002-0000-0100-000000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7:O9 Q15:Q18 N11:O18" xr:uid="{00000000-0002-0000-0100-000001000000}">
      <formula1>1900/1/1</formula1>
      <formula2>3000/1/1</formula2>
    </dataValidation>
    <dataValidation type="list" allowBlank="1" showInputMessage="1" showErrorMessage="1" sqref="L4:L14" xr:uid="{00000000-0002-0000-0100-000002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22:H27 Z23:Z27 V23:V27" xr:uid="{00000000-0002-0000-0100-000003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22:I27" xr:uid="{00000000-0002-0000-0100-000004000000}">
      <formula1>0</formula1>
      <formula2>390</formula2>
    </dataValidation>
    <dataValidation type="list" allowBlank="1" showInputMessage="1" showErrorMessage="1" sqref="K4:K27" xr:uid="{00000000-0002-0000-0100-000005000000}">
      <formula1>"Correctiva, Preventiva, Acción de mejora"</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M33"/>
  <sheetViews>
    <sheetView tabSelected="1" workbookViewId="0">
      <selection activeCell="J13" sqref="J13"/>
    </sheetView>
  </sheetViews>
  <sheetFormatPr baseColWidth="10" defaultColWidth="11.42578125" defaultRowHeight="16.5" x14ac:dyDescent="0.3"/>
  <cols>
    <col min="1" max="2" width="11.42578125" style="159"/>
    <col min="3" max="3" width="16.5703125" style="159" customWidth="1"/>
    <col min="4" max="4" width="23.85546875" style="159" customWidth="1"/>
    <col min="5" max="16384" width="11.42578125" style="159"/>
  </cols>
  <sheetData>
    <row r="2" spans="3:13" x14ac:dyDescent="0.3">
      <c r="C2" s="277" t="s">
        <v>196</v>
      </c>
      <c r="D2" s="277"/>
      <c r="E2" s="277"/>
      <c r="F2" s="277"/>
      <c r="G2" s="277"/>
      <c r="H2" s="277"/>
      <c r="I2" s="277"/>
      <c r="J2" s="277"/>
      <c r="K2" s="277"/>
      <c r="L2" s="277"/>
      <c r="M2" s="277"/>
    </row>
    <row r="3" spans="3:13" ht="17.25" thickBot="1" x14ac:dyDescent="0.35"/>
    <row r="4" spans="3:13" ht="45" x14ac:dyDescent="0.3">
      <c r="C4" s="239" t="s">
        <v>197</v>
      </c>
      <c r="D4" s="239" t="s">
        <v>198</v>
      </c>
      <c r="E4" s="240" t="s">
        <v>199</v>
      </c>
      <c r="F4" s="241" t="s">
        <v>200</v>
      </c>
      <c r="G4" s="242" t="s">
        <v>201</v>
      </c>
      <c r="H4" s="243" t="s">
        <v>202</v>
      </c>
      <c r="I4" s="243" t="s">
        <v>203</v>
      </c>
      <c r="J4" s="243" t="s">
        <v>353</v>
      </c>
      <c r="K4" s="244" t="s">
        <v>204</v>
      </c>
      <c r="L4" s="245" t="s">
        <v>205</v>
      </c>
    </row>
    <row r="5" spans="3:13" ht="22.5" customHeight="1" x14ac:dyDescent="0.3">
      <c r="C5" s="303" t="s">
        <v>206</v>
      </c>
      <c r="D5" s="215" t="s">
        <v>76</v>
      </c>
      <c r="E5" s="216">
        <v>15</v>
      </c>
      <c r="F5" s="216">
        <v>11</v>
      </c>
      <c r="G5" s="217">
        <v>20</v>
      </c>
      <c r="H5" s="217">
        <v>14</v>
      </c>
      <c r="I5" s="218"/>
      <c r="J5" s="218"/>
      <c r="K5" s="219"/>
      <c r="L5" s="217">
        <v>6</v>
      </c>
    </row>
    <row r="6" spans="3:13" ht="22.5" x14ac:dyDescent="0.3">
      <c r="C6" s="304"/>
      <c r="D6" s="215" t="s">
        <v>109</v>
      </c>
      <c r="E6" s="216">
        <v>22</v>
      </c>
      <c r="F6" s="216">
        <v>21</v>
      </c>
      <c r="G6" s="217">
        <v>20</v>
      </c>
      <c r="H6" s="217">
        <v>19</v>
      </c>
      <c r="I6" s="219"/>
      <c r="J6" s="219"/>
      <c r="K6" s="219"/>
      <c r="L6" s="217">
        <v>1</v>
      </c>
    </row>
    <row r="7" spans="3:13" ht="22.5" x14ac:dyDescent="0.3">
      <c r="C7" s="304"/>
      <c r="D7" s="215" t="s">
        <v>115</v>
      </c>
      <c r="E7" s="216">
        <v>5</v>
      </c>
      <c r="F7" s="216">
        <v>4</v>
      </c>
      <c r="G7" s="217">
        <v>13</v>
      </c>
      <c r="H7" s="217">
        <v>9</v>
      </c>
      <c r="I7" s="218"/>
      <c r="J7" s="218">
        <v>3</v>
      </c>
      <c r="K7" s="219"/>
      <c r="L7" s="217">
        <v>1</v>
      </c>
    </row>
    <row r="8" spans="3:13" ht="22.5" x14ac:dyDescent="0.3">
      <c r="C8" s="305"/>
      <c r="D8" s="215" t="s">
        <v>136</v>
      </c>
      <c r="E8" s="216">
        <v>10</v>
      </c>
      <c r="F8" s="220">
        <v>1</v>
      </c>
      <c r="G8" s="219">
        <v>14</v>
      </c>
      <c r="H8" s="219"/>
      <c r="I8" s="219">
        <v>1</v>
      </c>
      <c r="J8" s="219">
        <v>1</v>
      </c>
      <c r="K8" s="219"/>
      <c r="L8" s="219">
        <v>12</v>
      </c>
    </row>
    <row r="9" spans="3:13" x14ac:dyDescent="0.3">
      <c r="C9" s="306" t="s">
        <v>207</v>
      </c>
      <c r="D9" s="307"/>
      <c r="E9" s="246">
        <f>SUM(E5:E8)</f>
        <v>52</v>
      </c>
      <c r="F9" s="247">
        <f>SUM(F5:F8)</f>
        <v>37</v>
      </c>
      <c r="G9" s="248">
        <f>SUM(G5:G8)</f>
        <v>67</v>
      </c>
      <c r="H9" s="248">
        <f>SUM(H5:H8)</f>
        <v>42</v>
      </c>
      <c r="I9" s="248">
        <f>SUM(I5:I8)</f>
        <v>1</v>
      </c>
      <c r="J9" s="248">
        <f>SUM(J5:J8)</f>
        <v>4</v>
      </c>
      <c r="K9" s="249">
        <f t="shared" ref="K9" si="0">SUM(K5:K7)</f>
        <v>0</v>
      </c>
      <c r="L9" s="247">
        <f>SUM(L5:L8)</f>
        <v>20</v>
      </c>
    </row>
    <row r="10" spans="3:13" x14ac:dyDescent="0.3">
      <c r="C10" s="221"/>
      <c r="D10" s="222"/>
      <c r="E10" s="79"/>
      <c r="F10" s="223">
        <f>F9/E9</f>
        <v>0.71153846153846156</v>
      </c>
      <c r="G10" s="222"/>
      <c r="H10" s="223">
        <f>H9/G9</f>
        <v>0.62686567164179108</v>
      </c>
      <c r="I10" s="223">
        <f>I9/G9</f>
        <v>1.4925373134328358E-2</v>
      </c>
      <c r="J10" s="223">
        <f>J9/G9</f>
        <v>5.9701492537313432E-2</v>
      </c>
      <c r="K10" s="223">
        <f>K9/G9</f>
        <v>0</v>
      </c>
      <c r="L10" s="223">
        <f>L9/G9</f>
        <v>0.29850746268656714</v>
      </c>
    </row>
    <row r="15" spans="3:13" x14ac:dyDescent="0.3">
      <c r="C15" s="172"/>
      <c r="D15" s="172"/>
      <c r="E15" s="172"/>
      <c r="F15" s="172"/>
      <c r="G15" s="172"/>
      <c r="H15" s="172"/>
      <c r="I15" s="172"/>
      <c r="J15" s="172"/>
      <c r="K15" s="172"/>
      <c r="L15" s="172"/>
      <c r="M15" s="172"/>
    </row>
    <row r="33" spans="3:13" x14ac:dyDescent="0.3">
      <c r="C33" s="172"/>
      <c r="D33" s="172"/>
      <c r="E33" s="172"/>
      <c r="F33" s="172"/>
      <c r="G33" s="172"/>
      <c r="H33" s="172"/>
      <c r="I33" s="172"/>
      <c r="J33" s="172"/>
      <c r="K33" s="172"/>
      <c r="L33" s="172"/>
      <c r="M33" s="172"/>
    </row>
  </sheetData>
  <mergeCells count="3">
    <mergeCell ref="C2:M2"/>
    <mergeCell ref="C5:C8"/>
    <mergeCell ref="C9:D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309" t="s">
        <v>208</v>
      </c>
      <c r="C2" s="309"/>
      <c r="D2" s="309"/>
      <c r="E2" s="309"/>
      <c r="F2" s="309"/>
      <c r="G2" s="309"/>
      <c r="H2" s="309"/>
      <c r="I2" s="309"/>
      <c r="J2" s="309"/>
      <c r="K2" s="309"/>
      <c r="L2" s="309"/>
    </row>
    <row r="5" spans="2:13" ht="45" x14ac:dyDescent="0.25">
      <c r="B5" s="226" t="s">
        <v>197</v>
      </c>
      <c r="C5" s="226" t="s">
        <v>198</v>
      </c>
      <c r="D5" s="227" t="s">
        <v>199</v>
      </c>
      <c r="E5" s="228" t="s">
        <v>200</v>
      </c>
      <c r="F5" s="229" t="s">
        <v>201</v>
      </c>
      <c r="G5" s="230" t="s">
        <v>202</v>
      </c>
      <c r="H5" s="230" t="s">
        <v>203</v>
      </c>
      <c r="I5" s="231" t="s">
        <v>204</v>
      </c>
      <c r="J5" s="232" t="s">
        <v>205</v>
      </c>
    </row>
    <row r="6" spans="2:13" ht="30" customHeight="1" x14ac:dyDescent="0.25">
      <c r="B6" s="308" t="s">
        <v>206</v>
      </c>
      <c r="C6" s="215" t="s">
        <v>76</v>
      </c>
      <c r="D6" s="216">
        <v>15</v>
      </c>
      <c r="E6" s="216">
        <v>11</v>
      </c>
      <c r="F6" s="217">
        <v>20</v>
      </c>
      <c r="G6" s="217">
        <v>14</v>
      </c>
      <c r="H6" s="218"/>
      <c r="I6" s="219"/>
      <c r="J6" s="217">
        <v>6</v>
      </c>
    </row>
    <row r="7" spans="2:13" ht="22.5" customHeight="1" x14ac:dyDescent="0.25">
      <c r="B7" s="308"/>
      <c r="C7" s="215" t="s">
        <v>109</v>
      </c>
      <c r="D7" s="216">
        <v>22</v>
      </c>
      <c r="E7" s="216">
        <v>21</v>
      </c>
      <c r="F7" s="217">
        <v>20</v>
      </c>
      <c r="G7" s="217">
        <v>19</v>
      </c>
      <c r="H7" s="219"/>
      <c r="I7" s="219"/>
      <c r="J7" s="217">
        <v>1</v>
      </c>
    </row>
    <row r="8" spans="2:13" ht="22.5" customHeight="1" x14ac:dyDescent="0.25">
      <c r="B8" s="308"/>
      <c r="C8" s="215" t="s">
        <v>115</v>
      </c>
      <c r="D8" s="216">
        <v>5</v>
      </c>
      <c r="E8" s="216">
        <v>4</v>
      </c>
      <c r="F8" s="217">
        <v>13</v>
      </c>
      <c r="G8" s="217">
        <v>9</v>
      </c>
      <c r="H8" s="218"/>
      <c r="I8" s="219"/>
      <c r="J8" s="217">
        <v>4</v>
      </c>
      <c r="L8" s="225"/>
      <c r="M8" s="224"/>
    </row>
    <row r="9" spans="2:13" ht="22.5" customHeight="1" x14ac:dyDescent="0.25">
      <c r="B9" s="308"/>
      <c r="C9" s="215" t="s">
        <v>136</v>
      </c>
      <c r="D9" s="216">
        <v>10</v>
      </c>
      <c r="E9" s="220">
        <v>1</v>
      </c>
      <c r="F9" s="219">
        <v>14</v>
      </c>
      <c r="G9" s="219"/>
      <c r="H9" s="219">
        <v>1</v>
      </c>
      <c r="I9" s="219"/>
      <c r="J9" s="219">
        <v>13</v>
      </c>
      <c r="L9" s="225"/>
      <c r="M9" s="224"/>
    </row>
    <row r="10" spans="2:13" x14ac:dyDescent="0.25">
      <c r="B10" s="306" t="s">
        <v>207</v>
      </c>
      <c r="C10" s="306"/>
      <c r="D10" s="233">
        <f>SUM(D6:D9)</f>
        <v>52</v>
      </c>
      <c r="E10" s="234">
        <f>SUM(E6:E9)</f>
        <v>37</v>
      </c>
      <c r="F10" s="234">
        <f>SUM(F6:F9)</f>
        <v>67</v>
      </c>
      <c r="G10" s="234">
        <f>SUM(G6:G9)</f>
        <v>42</v>
      </c>
      <c r="H10" s="234">
        <f>SUM(H6:H9)</f>
        <v>1</v>
      </c>
      <c r="I10" s="234">
        <f t="shared" ref="I10" si="0">SUM(I6:I8)</f>
        <v>0</v>
      </c>
      <c r="J10" s="234">
        <f>SUM(J6:J9)</f>
        <v>24</v>
      </c>
    </row>
    <row r="11" spans="2:13" x14ac:dyDescent="0.25">
      <c r="B11" s="221"/>
      <c r="C11" s="222"/>
      <c r="D11" s="79"/>
      <c r="E11" s="223">
        <f>E10/D10</f>
        <v>0.71153846153846156</v>
      </c>
      <c r="F11" s="222"/>
      <c r="G11" s="223">
        <f>G10/F10</f>
        <v>0.62686567164179108</v>
      </c>
      <c r="H11" s="223">
        <f>H10/F10</f>
        <v>1.4925373134328358E-2</v>
      </c>
      <c r="I11" s="223">
        <f>I10/F10</f>
        <v>0</v>
      </c>
      <c r="J11" s="223">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8"/>
      <c r="B1" s="328"/>
      <c r="C1" s="328"/>
      <c r="D1" s="328"/>
      <c r="E1" s="328"/>
      <c r="F1" s="328"/>
      <c r="G1" s="328"/>
      <c r="H1" s="327" t="s">
        <v>209</v>
      </c>
      <c r="I1" s="327"/>
      <c r="J1" s="327"/>
      <c r="K1" s="327"/>
      <c r="L1" s="327"/>
      <c r="M1" s="327"/>
      <c r="N1" s="327"/>
      <c r="O1" s="327"/>
      <c r="P1" s="327"/>
      <c r="Q1" s="327"/>
      <c r="R1" s="327"/>
      <c r="S1" s="46"/>
      <c r="T1" s="329" t="s">
        <v>210</v>
      </c>
      <c r="U1" s="329"/>
      <c r="V1" s="329"/>
      <c r="W1" s="329"/>
      <c r="X1" s="329"/>
      <c r="Y1" s="329"/>
      <c r="Z1" s="329"/>
      <c r="AA1" s="329"/>
      <c r="AB1" s="329"/>
      <c r="AC1" s="330" t="s">
        <v>211</v>
      </c>
      <c r="AD1" s="330"/>
      <c r="AE1" s="330"/>
      <c r="AF1" s="330"/>
      <c r="AG1" s="330"/>
      <c r="AH1" s="330"/>
      <c r="AI1" s="330"/>
      <c r="AJ1" s="330"/>
      <c r="AK1" s="51"/>
      <c r="AL1" s="321" t="s">
        <v>212</v>
      </c>
      <c r="AM1" s="321"/>
      <c r="AN1" s="321"/>
      <c r="AO1" s="321"/>
      <c r="AP1" s="321"/>
      <c r="AQ1" s="321"/>
      <c r="AR1" s="321"/>
      <c r="AS1" s="321"/>
      <c r="AT1" s="52"/>
      <c r="AU1" s="324" t="s">
        <v>213</v>
      </c>
      <c r="AV1" s="324"/>
      <c r="AW1" s="324"/>
      <c r="AX1" s="324"/>
      <c r="AY1" s="324"/>
      <c r="AZ1" s="324"/>
      <c r="BA1" s="324"/>
      <c r="BB1" s="324"/>
      <c r="BC1" s="53"/>
      <c r="BD1" s="325" t="s">
        <v>61</v>
      </c>
      <c r="BE1" s="325"/>
      <c r="BF1" s="325"/>
      <c r="BG1" s="325"/>
      <c r="BH1" s="325"/>
      <c r="BI1" s="30"/>
      <c r="BJ1" s="30"/>
      <c r="BK1" s="30"/>
    </row>
    <row r="2" spans="1:63" ht="39.950000000000003" customHeight="1" x14ac:dyDescent="0.25">
      <c r="A2" s="326" t="s">
        <v>214</v>
      </c>
      <c r="B2" s="326" t="s">
        <v>9</v>
      </c>
      <c r="C2" s="326" t="s">
        <v>11</v>
      </c>
      <c r="D2" s="326" t="s">
        <v>215</v>
      </c>
      <c r="E2" s="326" t="s">
        <v>216</v>
      </c>
      <c r="F2" s="326" t="s">
        <v>13</v>
      </c>
      <c r="G2" s="326" t="s">
        <v>17</v>
      </c>
      <c r="H2" s="322" t="s">
        <v>62</v>
      </c>
      <c r="I2" s="327" t="s">
        <v>217</v>
      </c>
      <c r="J2" s="327"/>
      <c r="K2" s="327"/>
      <c r="L2" s="322" t="s">
        <v>63</v>
      </c>
      <c r="M2" s="322" t="s">
        <v>218</v>
      </c>
      <c r="N2" s="322" t="s">
        <v>219</v>
      </c>
      <c r="O2" s="322" t="s">
        <v>32</v>
      </c>
      <c r="P2" s="322" t="s">
        <v>220</v>
      </c>
      <c r="Q2" s="322" t="s">
        <v>221</v>
      </c>
      <c r="R2" s="322" t="s">
        <v>222</v>
      </c>
      <c r="S2" s="44"/>
      <c r="T2" s="323" t="s">
        <v>223</v>
      </c>
      <c r="U2" s="323" t="s">
        <v>224</v>
      </c>
      <c r="V2" s="323" t="s">
        <v>69</v>
      </c>
      <c r="W2" s="323" t="s">
        <v>70</v>
      </c>
      <c r="X2" s="323" t="s">
        <v>225</v>
      </c>
      <c r="Y2" s="323" t="s">
        <v>72</v>
      </c>
      <c r="Z2" s="323" t="s">
        <v>226</v>
      </c>
      <c r="AA2" s="323" t="s">
        <v>74</v>
      </c>
      <c r="AB2" s="45"/>
      <c r="AC2" s="320" t="s">
        <v>227</v>
      </c>
      <c r="AD2" s="320" t="s">
        <v>228</v>
      </c>
      <c r="AE2" s="320" t="s">
        <v>229</v>
      </c>
      <c r="AF2" s="320" t="s">
        <v>230</v>
      </c>
      <c r="AG2" s="320" t="s">
        <v>231</v>
      </c>
      <c r="AH2" s="320" t="s">
        <v>232</v>
      </c>
      <c r="AI2" s="320" t="s">
        <v>233</v>
      </c>
      <c r="AJ2" s="320" t="s">
        <v>234</v>
      </c>
      <c r="AK2" s="43"/>
      <c r="AL2" s="318" t="s">
        <v>235</v>
      </c>
      <c r="AM2" s="318" t="s">
        <v>236</v>
      </c>
      <c r="AN2" s="318" t="s">
        <v>237</v>
      </c>
      <c r="AO2" s="318" t="s">
        <v>238</v>
      </c>
      <c r="AP2" s="318" t="s">
        <v>239</v>
      </c>
      <c r="AQ2" s="318" t="s">
        <v>240</v>
      </c>
      <c r="AR2" s="318" t="s">
        <v>241</v>
      </c>
      <c r="AS2" s="318" t="s">
        <v>242</v>
      </c>
      <c r="AT2" s="48"/>
      <c r="AU2" s="319" t="s">
        <v>235</v>
      </c>
      <c r="AV2" s="47"/>
      <c r="AW2" s="319" t="s">
        <v>236</v>
      </c>
      <c r="AX2" s="319" t="s">
        <v>237</v>
      </c>
      <c r="AY2" s="319" t="s">
        <v>238</v>
      </c>
      <c r="AZ2" s="319" t="s">
        <v>243</v>
      </c>
      <c r="BA2" s="319" t="s">
        <v>240</v>
      </c>
      <c r="BB2" s="319" t="s">
        <v>241</v>
      </c>
      <c r="BC2" s="319" t="s">
        <v>244</v>
      </c>
      <c r="BD2" s="316" t="s">
        <v>52</v>
      </c>
      <c r="BE2" s="316" t="s">
        <v>245</v>
      </c>
      <c r="BF2" s="316" t="s">
        <v>246</v>
      </c>
      <c r="BG2" s="316" t="s">
        <v>247</v>
      </c>
      <c r="BH2" s="317" t="s">
        <v>248</v>
      </c>
      <c r="BI2" s="316" t="s">
        <v>246</v>
      </c>
      <c r="BJ2" s="316" t="s">
        <v>247</v>
      </c>
      <c r="BK2" s="317" t="s">
        <v>248</v>
      </c>
    </row>
    <row r="3" spans="1:63" ht="39.950000000000003" customHeight="1" x14ac:dyDescent="0.25">
      <c r="A3" s="326"/>
      <c r="B3" s="326"/>
      <c r="C3" s="326"/>
      <c r="D3" s="326"/>
      <c r="E3" s="326"/>
      <c r="F3" s="326"/>
      <c r="G3" s="326"/>
      <c r="H3" s="322"/>
      <c r="I3" s="34" t="s">
        <v>249</v>
      </c>
      <c r="J3" s="44" t="s">
        <v>24</v>
      </c>
      <c r="K3" s="44" t="s">
        <v>26</v>
      </c>
      <c r="L3" s="322"/>
      <c r="M3" s="322"/>
      <c r="N3" s="322"/>
      <c r="O3" s="322"/>
      <c r="P3" s="322"/>
      <c r="Q3" s="322"/>
      <c r="R3" s="322"/>
      <c r="S3" s="44" t="s">
        <v>250</v>
      </c>
      <c r="T3" s="323"/>
      <c r="U3" s="323"/>
      <c r="V3" s="323"/>
      <c r="W3" s="323"/>
      <c r="X3" s="323"/>
      <c r="Y3" s="323"/>
      <c r="Z3" s="323"/>
      <c r="AA3" s="323"/>
      <c r="AB3" s="45" t="s">
        <v>52</v>
      </c>
      <c r="AC3" s="320"/>
      <c r="AD3" s="320"/>
      <c r="AE3" s="320"/>
      <c r="AF3" s="320"/>
      <c r="AG3" s="320"/>
      <c r="AH3" s="320"/>
      <c r="AI3" s="320"/>
      <c r="AJ3" s="320"/>
      <c r="AK3" s="43" t="s">
        <v>52</v>
      </c>
      <c r="AL3" s="318"/>
      <c r="AM3" s="318"/>
      <c r="AN3" s="318"/>
      <c r="AO3" s="318"/>
      <c r="AP3" s="318"/>
      <c r="AQ3" s="318"/>
      <c r="AR3" s="318"/>
      <c r="AS3" s="318"/>
      <c r="AT3" s="48" t="s">
        <v>52</v>
      </c>
      <c r="AU3" s="319"/>
      <c r="AV3" s="47" t="s">
        <v>251</v>
      </c>
      <c r="AW3" s="319"/>
      <c r="AX3" s="319"/>
      <c r="AY3" s="319"/>
      <c r="AZ3" s="319"/>
      <c r="BA3" s="319"/>
      <c r="BB3" s="319"/>
      <c r="BC3" s="319"/>
      <c r="BD3" s="316"/>
      <c r="BE3" s="316"/>
      <c r="BF3" s="316"/>
      <c r="BG3" s="316"/>
      <c r="BH3" s="317"/>
      <c r="BI3" s="316"/>
      <c r="BJ3" s="316"/>
      <c r="BK3" s="317"/>
    </row>
    <row r="4" spans="1:63" ht="39.950000000000003" customHeight="1" x14ac:dyDescent="0.25">
      <c r="A4" s="1" t="s">
        <v>252</v>
      </c>
      <c r="B4" s="1" t="s">
        <v>253</v>
      </c>
      <c r="C4" s="1" t="s">
        <v>254</v>
      </c>
      <c r="D4" s="1" t="s">
        <v>252</v>
      </c>
      <c r="E4" s="1" t="s">
        <v>255</v>
      </c>
      <c r="F4" s="1" t="s">
        <v>253</v>
      </c>
      <c r="G4" s="1" t="s">
        <v>256</v>
      </c>
      <c r="H4" s="2" t="s">
        <v>257</v>
      </c>
      <c r="I4" s="35" t="s">
        <v>258</v>
      </c>
      <c r="J4" s="2"/>
      <c r="K4" s="2" t="s">
        <v>259</v>
      </c>
      <c r="L4" s="2" t="s">
        <v>253</v>
      </c>
      <c r="M4" s="2" t="s">
        <v>253</v>
      </c>
      <c r="N4" s="2" t="s">
        <v>260</v>
      </c>
      <c r="O4" s="2" t="s">
        <v>253</v>
      </c>
      <c r="P4" s="2" t="s">
        <v>261</v>
      </c>
      <c r="Q4" s="2" t="s">
        <v>252</v>
      </c>
      <c r="R4" s="2" t="s">
        <v>252</v>
      </c>
      <c r="S4" s="2" t="s">
        <v>252</v>
      </c>
      <c r="T4" s="26" t="s">
        <v>252</v>
      </c>
      <c r="U4" s="26" t="s">
        <v>262</v>
      </c>
      <c r="V4" s="26" t="s">
        <v>263</v>
      </c>
      <c r="W4" s="26" t="s">
        <v>264</v>
      </c>
      <c r="X4" s="26" t="s">
        <v>264</v>
      </c>
      <c r="Y4" s="26" t="s">
        <v>260</v>
      </c>
      <c r="Z4" s="26" t="s">
        <v>265</v>
      </c>
      <c r="AA4" s="26" t="s">
        <v>253</v>
      </c>
      <c r="AB4" s="26" t="s">
        <v>266</v>
      </c>
      <c r="AC4" s="27" t="s">
        <v>252</v>
      </c>
      <c r="AD4" s="27" t="s">
        <v>262</v>
      </c>
      <c r="AE4" s="27" t="s">
        <v>263</v>
      </c>
      <c r="AF4" s="27" t="s">
        <v>264</v>
      </c>
      <c r="AG4" s="27" t="s">
        <v>264</v>
      </c>
      <c r="AH4" s="27" t="s">
        <v>260</v>
      </c>
      <c r="AI4" s="27" t="s">
        <v>265</v>
      </c>
      <c r="AJ4" s="27" t="s">
        <v>253</v>
      </c>
      <c r="AK4" s="27"/>
      <c r="AL4" s="28" t="s">
        <v>252</v>
      </c>
      <c r="AM4" s="28" t="s">
        <v>262</v>
      </c>
      <c r="AN4" s="28" t="s">
        <v>263</v>
      </c>
      <c r="AO4" s="28" t="s">
        <v>264</v>
      </c>
      <c r="AP4" s="28" t="s">
        <v>264</v>
      </c>
      <c r="AQ4" s="28" t="s">
        <v>260</v>
      </c>
      <c r="AR4" s="28" t="s">
        <v>265</v>
      </c>
      <c r="AS4" s="28" t="s">
        <v>253</v>
      </c>
      <c r="AT4" s="28"/>
      <c r="AU4" s="29" t="s">
        <v>252</v>
      </c>
      <c r="AV4" s="29"/>
      <c r="AW4" s="29" t="s">
        <v>262</v>
      </c>
      <c r="AX4" s="29" t="s">
        <v>263</v>
      </c>
      <c r="AY4" s="29" t="s">
        <v>264</v>
      </c>
      <c r="AZ4" s="29" t="s">
        <v>264</v>
      </c>
      <c r="BA4" s="29" t="s">
        <v>260</v>
      </c>
      <c r="BB4" s="29" t="s">
        <v>265</v>
      </c>
      <c r="BC4" s="29"/>
      <c r="BD4" s="50" t="s">
        <v>266</v>
      </c>
      <c r="BE4" s="50"/>
      <c r="BF4" s="50" t="s">
        <v>266</v>
      </c>
      <c r="BG4" s="50" t="s">
        <v>253</v>
      </c>
      <c r="BH4" s="317"/>
      <c r="BI4" s="50" t="s">
        <v>266</v>
      </c>
      <c r="BJ4" s="50" t="s">
        <v>253</v>
      </c>
      <c r="BK4" s="317"/>
    </row>
    <row r="5" spans="1:63" ht="39.950000000000003" customHeight="1" x14ac:dyDescent="0.25">
      <c r="A5" s="58"/>
      <c r="B5" s="49" t="s">
        <v>267</v>
      </c>
      <c r="C5" s="310" t="s">
        <v>268</v>
      </c>
      <c r="D5" s="123">
        <v>44677</v>
      </c>
      <c r="E5" s="104" t="s">
        <v>269</v>
      </c>
      <c r="F5" s="124" t="s">
        <v>270</v>
      </c>
      <c r="G5" s="124" t="s">
        <v>271</v>
      </c>
      <c r="H5" s="54" t="s">
        <v>272</v>
      </c>
      <c r="I5" s="54" t="s">
        <v>273</v>
      </c>
      <c r="J5" s="54" t="s">
        <v>274</v>
      </c>
      <c r="K5" s="40">
        <v>1</v>
      </c>
      <c r="L5" s="40" t="s">
        <v>82</v>
      </c>
      <c r="M5" s="54" t="s">
        <v>275</v>
      </c>
      <c r="N5" s="54" t="s">
        <v>276</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267</v>
      </c>
      <c r="C6" s="311"/>
      <c r="D6" s="123">
        <v>44677</v>
      </c>
      <c r="E6" s="104" t="s">
        <v>269</v>
      </c>
      <c r="F6" s="124" t="s">
        <v>270</v>
      </c>
      <c r="G6" s="125" t="s">
        <v>277</v>
      </c>
      <c r="H6" s="54" t="s">
        <v>278</v>
      </c>
      <c r="I6" s="54" t="s">
        <v>279</v>
      </c>
      <c r="J6" s="54" t="s">
        <v>280</v>
      </c>
      <c r="K6" s="40">
        <v>1</v>
      </c>
      <c r="L6" s="40" t="s">
        <v>82</v>
      </c>
      <c r="M6" s="54" t="s">
        <v>275</v>
      </c>
      <c r="N6" s="54" t="s">
        <v>276</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267</v>
      </c>
      <c r="C7" s="311"/>
      <c r="D7" s="123">
        <v>44677</v>
      </c>
      <c r="E7" s="104" t="s">
        <v>269</v>
      </c>
      <c r="F7" s="124" t="s">
        <v>281</v>
      </c>
      <c r="G7" s="125" t="s">
        <v>282</v>
      </c>
      <c r="H7" s="54" t="s">
        <v>283</v>
      </c>
      <c r="I7" s="54" t="s">
        <v>284</v>
      </c>
      <c r="J7" s="54" t="s">
        <v>285</v>
      </c>
      <c r="K7" s="40">
        <v>1</v>
      </c>
      <c r="L7" s="40" t="s">
        <v>82</v>
      </c>
      <c r="M7" s="54" t="s">
        <v>275</v>
      </c>
      <c r="N7" s="54" t="s">
        <v>276</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267</v>
      </c>
      <c r="C8" s="311"/>
      <c r="D8" s="123">
        <v>44677</v>
      </c>
      <c r="E8" s="104" t="s">
        <v>269</v>
      </c>
      <c r="F8" s="125" t="s">
        <v>286</v>
      </c>
      <c r="G8" s="125" t="s">
        <v>287</v>
      </c>
      <c r="H8" s="126" t="s">
        <v>288</v>
      </c>
      <c r="I8" s="54" t="s">
        <v>289</v>
      </c>
      <c r="J8" s="126" t="s">
        <v>290</v>
      </c>
      <c r="K8" s="40">
        <v>2</v>
      </c>
      <c r="L8" s="127" t="s">
        <v>291</v>
      </c>
      <c r="M8" s="126" t="s">
        <v>275</v>
      </c>
      <c r="N8" s="126" t="s">
        <v>276</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267</v>
      </c>
      <c r="C9" s="311"/>
      <c r="D9" s="123">
        <v>44677</v>
      </c>
      <c r="E9" s="104" t="s">
        <v>269</v>
      </c>
      <c r="F9" s="125" t="s">
        <v>286</v>
      </c>
      <c r="G9" s="125" t="s">
        <v>292</v>
      </c>
      <c r="H9" s="126" t="s">
        <v>293</v>
      </c>
      <c r="I9" s="126" t="s">
        <v>294</v>
      </c>
      <c r="J9" s="54" t="s">
        <v>285</v>
      </c>
      <c r="K9" s="40">
        <v>1</v>
      </c>
      <c r="L9" s="40" t="s">
        <v>291</v>
      </c>
      <c r="M9" s="54" t="s">
        <v>275</v>
      </c>
      <c r="N9" s="54" t="s">
        <v>276</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267</v>
      </c>
      <c r="C10" s="311"/>
      <c r="D10" s="123">
        <v>44677</v>
      </c>
      <c r="E10" s="104" t="s">
        <v>269</v>
      </c>
      <c r="F10" s="125" t="s">
        <v>286</v>
      </c>
      <c r="G10" s="125" t="s">
        <v>295</v>
      </c>
      <c r="H10" s="126" t="s">
        <v>296</v>
      </c>
      <c r="I10" s="126" t="s">
        <v>297</v>
      </c>
      <c r="J10" s="126" t="s">
        <v>298</v>
      </c>
      <c r="K10" s="54">
        <v>3</v>
      </c>
      <c r="L10" s="126" t="s">
        <v>82</v>
      </c>
      <c r="M10" s="126" t="s">
        <v>275</v>
      </c>
      <c r="N10" s="126" t="s">
        <v>276</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267</v>
      </c>
      <c r="C11" s="311"/>
      <c r="D11" s="123">
        <v>44677</v>
      </c>
      <c r="E11" s="104" t="s">
        <v>269</v>
      </c>
      <c r="F11" s="313" t="s">
        <v>286</v>
      </c>
      <c r="G11" s="314" t="s">
        <v>299</v>
      </c>
      <c r="H11" s="54" t="s">
        <v>300</v>
      </c>
      <c r="I11" s="54" t="s">
        <v>301</v>
      </c>
      <c r="J11" s="54" t="s">
        <v>302</v>
      </c>
      <c r="K11" s="40">
        <v>2</v>
      </c>
      <c r="L11" s="40" t="s">
        <v>291</v>
      </c>
      <c r="M11" s="54" t="s">
        <v>275</v>
      </c>
      <c r="N11" s="54" t="s">
        <v>276</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267</v>
      </c>
      <c r="C12" s="311"/>
      <c r="D12" s="123">
        <v>44677</v>
      </c>
      <c r="E12" s="104" t="s">
        <v>269</v>
      </c>
      <c r="F12" s="313"/>
      <c r="G12" s="314"/>
      <c r="H12" s="126" t="s">
        <v>303</v>
      </c>
      <c r="I12" s="54" t="s">
        <v>304</v>
      </c>
      <c r="J12" s="54" t="s">
        <v>285</v>
      </c>
      <c r="K12" s="40">
        <v>1</v>
      </c>
      <c r="L12" s="40" t="s">
        <v>291</v>
      </c>
      <c r="M12" s="54" t="s">
        <v>275</v>
      </c>
      <c r="N12" s="54" t="s">
        <v>276</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267</v>
      </c>
      <c r="C13" s="311"/>
      <c r="D13" s="123">
        <v>44677</v>
      </c>
      <c r="E13" s="104" t="s">
        <v>269</v>
      </c>
      <c r="F13" s="315" t="s">
        <v>305</v>
      </c>
      <c r="G13" s="314" t="s">
        <v>306</v>
      </c>
      <c r="H13" s="54" t="s">
        <v>307</v>
      </c>
      <c r="I13" s="54" t="s">
        <v>308</v>
      </c>
      <c r="J13" s="54" t="s">
        <v>309</v>
      </c>
      <c r="K13" s="40">
        <v>2</v>
      </c>
      <c r="L13" s="40" t="s">
        <v>291</v>
      </c>
      <c r="M13" s="54" t="s">
        <v>275</v>
      </c>
      <c r="N13" s="54" t="s">
        <v>276</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267</v>
      </c>
      <c r="C14" s="311"/>
      <c r="D14" s="123">
        <v>44677</v>
      </c>
      <c r="E14" s="104" t="s">
        <v>269</v>
      </c>
      <c r="F14" s="315"/>
      <c r="G14" s="314"/>
      <c r="H14" s="54" t="s">
        <v>310</v>
      </c>
      <c r="I14" s="54" t="s">
        <v>311</v>
      </c>
      <c r="J14" s="54" t="s">
        <v>312</v>
      </c>
      <c r="K14" s="40">
        <v>1</v>
      </c>
      <c r="L14" s="40" t="s">
        <v>291</v>
      </c>
      <c r="M14" s="54" t="s">
        <v>275</v>
      </c>
      <c r="N14" s="54" t="s">
        <v>276</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267</v>
      </c>
      <c r="C15" s="311"/>
      <c r="D15" s="123">
        <v>44677</v>
      </c>
      <c r="E15" s="104" t="s">
        <v>269</v>
      </c>
      <c r="F15" s="314" t="s">
        <v>313</v>
      </c>
      <c r="G15" s="314" t="s">
        <v>314</v>
      </c>
      <c r="H15" s="54" t="s">
        <v>315</v>
      </c>
      <c r="I15" s="54" t="s">
        <v>316</v>
      </c>
      <c r="J15" s="54" t="s">
        <v>317</v>
      </c>
      <c r="K15" s="40">
        <v>3</v>
      </c>
      <c r="L15" s="40" t="s">
        <v>291</v>
      </c>
      <c r="M15" s="54" t="s">
        <v>275</v>
      </c>
      <c r="N15" s="54" t="s">
        <v>276</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267</v>
      </c>
      <c r="C16" s="312"/>
      <c r="D16" s="123">
        <v>44677</v>
      </c>
      <c r="E16" s="104" t="s">
        <v>269</v>
      </c>
      <c r="F16" s="314"/>
      <c r="G16" s="314"/>
      <c r="H16" s="54" t="s">
        <v>318</v>
      </c>
      <c r="I16" s="54" t="s">
        <v>319</v>
      </c>
      <c r="J16" s="54" t="s">
        <v>320</v>
      </c>
      <c r="K16" s="40">
        <v>1</v>
      </c>
      <c r="L16" s="40" t="s">
        <v>291</v>
      </c>
      <c r="M16" s="54" t="s">
        <v>275</v>
      </c>
      <c r="N16" s="54" t="s">
        <v>276</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4000000}">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xr:uid="{00000000-0002-0000-04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8"/>
      <c r="B1" s="328"/>
      <c r="C1" s="328"/>
      <c r="D1" s="328"/>
      <c r="E1" s="328"/>
      <c r="F1" s="328"/>
      <c r="G1" s="328"/>
      <c r="H1" s="328"/>
      <c r="I1" s="327" t="s">
        <v>209</v>
      </c>
      <c r="J1" s="327"/>
      <c r="K1" s="327"/>
      <c r="L1" s="327"/>
      <c r="M1" s="327"/>
      <c r="N1" s="327"/>
      <c r="O1" s="327"/>
      <c r="P1" s="327"/>
      <c r="Q1" s="327"/>
      <c r="R1" s="327"/>
      <c r="S1" s="327"/>
      <c r="T1" s="46"/>
      <c r="U1" s="329" t="s">
        <v>210</v>
      </c>
      <c r="V1" s="329"/>
      <c r="W1" s="329"/>
      <c r="X1" s="329"/>
      <c r="Y1" s="329"/>
      <c r="Z1" s="329"/>
      <c r="AA1" s="329"/>
      <c r="AB1" s="329"/>
      <c r="AC1" s="329"/>
      <c r="AD1" s="330" t="s">
        <v>211</v>
      </c>
      <c r="AE1" s="330"/>
      <c r="AF1" s="330"/>
      <c r="AG1" s="330"/>
      <c r="AH1" s="330"/>
      <c r="AI1" s="330"/>
      <c r="AJ1" s="330"/>
      <c r="AK1" s="330"/>
      <c r="AL1" s="51"/>
      <c r="AM1" s="321" t="s">
        <v>212</v>
      </c>
      <c r="AN1" s="321"/>
      <c r="AO1" s="321"/>
      <c r="AP1" s="321"/>
      <c r="AQ1" s="321"/>
      <c r="AR1" s="321"/>
      <c r="AS1" s="321"/>
      <c r="AT1" s="321"/>
      <c r="AU1" s="52"/>
      <c r="AV1" s="324" t="s">
        <v>213</v>
      </c>
      <c r="AW1" s="324"/>
      <c r="AX1" s="324"/>
      <c r="AY1" s="324"/>
      <c r="AZ1" s="324"/>
      <c r="BA1" s="324"/>
      <c r="BB1" s="324"/>
      <c r="BC1" s="324"/>
      <c r="BD1" s="53"/>
      <c r="BE1" s="325" t="s">
        <v>61</v>
      </c>
      <c r="BF1" s="325"/>
      <c r="BG1" s="325"/>
      <c r="BH1" s="325"/>
      <c r="BI1" s="325"/>
    </row>
    <row r="2" spans="1:61" ht="39.950000000000003" customHeight="1" x14ac:dyDescent="0.25">
      <c r="A2" s="326" t="s">
        <v>214</v>
      </c>
      <c r="B2" s="326" t="s">
        <v>9</v>
      </c>
      <c r="C2" s="326" t="s">
        <v>11</v>
      </c>
      <c r="D2" s="326" t="s">
        <v>215</v>
      </c>
      <c r="E2" s="326" t="s">
        <v>216</v>
      </c>
      <c r="F2" s="326" t="s">
        <v>13</v>
      </c>
      <c r="G2" s="326" t="s">
        <v>15</v>
      </c>
      <c r="H2" s="326" t="s">
        <v>17</v>
      </c>
      <c r="I2" s="322" t="s">
        <v>62</v>
      </c>
      <c r="J2" s="327" t="s">
        <v>217</v>
      </c>
      <c r="K2" s="327"/>
      <c r="L2" s="327"/>
      <c r="M2" s="322" t="s">
        <v>63</v>
      </c>
      <c r="N2" s="322" t="s">
        <v>218</v>
      </c>
      <c r="O2" s="322" t="s">
        <v>219</v>
      </c>
      <c r="P2" s="322" t="s">
        <v>32</v>
      </c>
      <c r="Q2" s="322" t="s">
        <v>220</v>
      </c>
      <c r="R2" s="322" t="s">
        <v>221</v>
      </c>
      <c r="S2" s="322" t="s">
        <v>222</v>
      </c>
      <c r="T2" s="44"/>
      <c r="U2" s="323" t="s">
        <v>223</v>
      </c>
      <c r="V2" s="323" t="s">
        <v>224</v>
      </c>
      <c r="W2" s="323" t="s">
        <v>69</v>
      </c>
      <c r="X2" s="323" t="s">
        <v>70</v>
      </c>
      <c r="Y2" s="323" t="s">
        <v>225</v>
      </c>
      <c r="Z2" s="323" t="s">
        <v>72</v>
      </c>
      <c r="AA2" s="323" t="s">
        <v>226</v>
      </c>
      <c r="AB2" s="323" t="s">
        <v>74</v>
      </c>
      <c r="AC2" s="45"/>
      <c r="AD2" s="320" t="s">
        <v>227</v>
      </c>
      <c r="AE2" s="320" t="s">
        <v>321</v>
      </c>
      <c r="AF2" s="320" t="s">
        <v>229</v>
      </c>
      <c r="AG2" s="320" t="s">
        <v>230</v>
      </c>
      <c r="AH2" s="320" t="s">
        <v>231</v>
      </c>
      <c r="AI2" s="320" t="s">
        <v>232</v>
      </c>
      <c r="AJ2" s="320" t="s">
        <v>233</v>
      </c>
      <c r="AK2" s="320" t="s">
        <v>234</v>
      </c>
      <c r="AL2" s="43"/>
      <c r="AM2" s="318" t="s">
        <v>235</v>
      </c>
      <c r="AN2" s="318" t="s">
        <v>236</v>
      </c>
      <c r="AO2" s="318" t="s">
        <v>237</v>
      </c>
      <c r="AP2" s="318" t="s">
        <v>238</v>
      </c>
      <c r="AQ2" s="318" t="s">
        <v>239</v>
      </c>
      <c r="AR2" s="318" t="s">
        <v>240</v>
      </c>
      <c r="AS2" s="318" t="s">
        <v>241</v>
      </c>
      <c r="AT2" s="318" t="s">
        <v>242</v>
      </c>
      <c r="AU2" s="48"/>
      <c r="AV2" s="319" t="s">
        <v>235</v>
      </c>
      <c r="AW2" s="47"/>
      <c r="AX2" s="319" t="s">
        <v>236</v>
      </c>
      <c r="AY2" s="319" t="s">
        <v>237</v>
      </c>
      <c r="AZ2" s="319" t="s">
        <v>238</v>
      </c>
      <c r="BA2" s="319" t="s">
        <v>243</v>
      </c>
      <c r="BB2" s="319" t="s">
        <v>240</v>
      </c>
      <c r="BC2" s="319" t="s">
        <v>241</v>
      </c>
      <c r="BD2" s="319" t="s">
        <v>244</v>
      </c>
      <c r="BE2" s="316" t="s">
        <v>52</v>
      </c>
      <c r="BF2" s="316" t="s">
        <v>245</v>
      </c>
      <c r="BG2" s="316" t="s">
        <v>246</v>
      </c>
      <c r="BH2" s="316" t="s">
        <v>247</v>
      </c>
      <c r="BI2" s="317" t="s">
        <v>248</v>
      </c>
    </row>
    <row r="3" spans="1:61" ht="39.950000000000003" customHeight="1" x14ac:dyDescent="0.25">
      <c r="A3" s="326"/>
      <c r="B3" s="326"/>
      <c r="C3" s="326"/>
      <c r="D3" s="326"/>
      <c r="E3" s="326"/>
      <c r="F3" s="326"/>
      <c r="G3" s="326"/>
      <c r="H3" s="326"/>
      <c r="I3" s="322"/>
      <c r="J3" s="34" t="s">
        <v>249</v>
      </c>
      <c r="K3" s="44" t="s">
        <v>24</v>
      </c>
      <c r="L3" s="44" t="s">
        <v>26</v>
      </c>
      <c r="M3" s="322"/>
      <c r="N3" s="322"/>
      <c r="O3" s="322"/>
      <c r="P3" s="322"/>
      <c r="Q3" s="322"/>
      <c r="R3" s="322"/>
      <c r="S3" s="322"/>
      <c r="T3" s="44" t="s">
        <v>250</v>
      </c>
      <c r="U3" s="323"/>
      <c r="V3" s="323"/>
      <c r="W3" s="323"/>
      <c r="X3" s="323"/>
      <c r="Y3" s="323"/>
      <c r="Z3" s="323"/>
      <c r="AA3" s="323"/>
      <c r="AB3" s="323"/>
      <c r="AC3" s="45" t="s">
        <v>52</v>
      </c>
      <c r="AD3" s="320"/>
      <c r="AE3" s="320"/>
      <c r="AF3" s="320"/>
      <c r="AG3" s="320"/>
      <c r="AH3" s="320"/>
      <c r="AI3" s="320"/>
      <c r="AJ3" s="320"/>
      <c r="AK3" s="320"/>
      <c r="AL3" s="43" t="s">
        <v>52</v>
      </c>
      <c r="AM3" s="318"/>
      <c r="AN3" s="318"/>
      <c r="AO3" s="318"/>
      <c r="AP3" s="318"/>
      <c r="AQ3" s="318"/>
      <c r="AR3" s="318"/>
      <c r="AS3" s="318"/>
      <c r="AT3" s="318"/>
      <c r="AU3" s="48" t="s">
        <v>52</v>
      </c>
      <c r="AV3" s="319"/>
      <c r="AW3" s="47" t="s">
        <v>251</v>
      </c>
      <c r="AX3" s="319"/>
      <c r="AY3" s="319"/>
      <c r="AZ3" s="319"/>
      <c r="BA3" s="319"/>
      <c r="BB3" s="319"/>
      <c r="BC3" s="319"/>
      <c r="BD3" s="319"/>
      <c r="BE3" s="316"/>
      <c r="BF3" s="316"/>
      <c r="BG3" s="316"/>
      <c r="BH3" s="316"/>
      <c r="BI3" s="317"/>
    </row>
    <row r="4" spans="1:61" ht="39.950000000000003" customHeight="1" x14ac:dyDescent="0.25">
      <c r="A4" s="1" t="s">
        <v>252</v>
      </c>
      <c r="B4" s="1" t="s">
        <v>253</v>
      </c>
      <c r="C4" s="1" t="s">
        <v>254</v>
      </c>
      <c r="D4" s="1" t="s">
        <v>252</v>
      </c>
      <c r="E4" s="1" t="s">
        <v>255</v>
      </c>
      <c r="F4" s="1" t="s">
        <v>253</v>
      </c>
      <c r="G4" s="1"/>
      <c r="H4" s="1" t="s">
        <v>256</v>
      </c>
      <c r="I4" s="2" t="s">
        <v>257</v>
      </c>
      <c r="J4" s="35" t="s">
        <v>258</v>
      </c>
      <c r="K4" s="2"/>
      <c r="L4" s="2" t="s">
        <v>259</v>
      </c>
      <c r="M4" s="2" t="s">
        <v>253</v>
      </c>
      <c r="N4" s="2" t="s">
        <v>253</v>
      </c>
      <c r="O4" s="2" t="s">
        <v>260</v>
      </c>
      <c r="P4" s="2" t="s">
        <v>253</v>
      </c>
      <c r="Q4" s="2" t="s">
        <v>261</v>
      </c>
      <c r="R4" s="2" t="s">
        <v>252</v>
      </c>
      <c r="S4" s="2" t="s">
        <v>252</v>
      </c>
      <c r="T4" s="2" t="s">
        <v>252</v>
      </c>
      <c r="U4" s="26" t="s">
        <v>252</v>
      </c>
      <c r="V4" s="26" t="s">
        <v>262</v>
      </c>
      <c r="W4" s="26" t="s">
        <v>263</v>
      </c>
      <c r="X4" s="26" t="s">
        <v>264</v>
      </c>
      <c r="Y4" s="26" t="s">
        <v>264</v>
      </c>
      <c r="Z4" s="26" t="s">
        <v>260</v>
      </c>
      <c r="AA4" s="26" t="s">
        <v>265</v>
      </c>
      <c r="AB4" s="26" t="s">
        <v>253</v>
      </c>
      <c r="AC4" s="26" t="s">
        <v>266</v>
      </c>
      <c r="AD4" s="27" t="s">
        <v>252</v>
      </c>
      <c r="AE4" s="27"/>
      <c r="AF4" s="27" t="s">
        <v>322</v>
      </c>
      <c r="AG4" s="27" t="s">
        <v>264</v>
      </c>
      <c r="AH4" s="27" t="s">
        <v>264</v>
      </c>
      <c r="AI4" s="27" t="s">
        <v>260</v>
      </c>
      <c r="AJ4" s="27" t="s">
        <v>265</v>
      </c>
      <c r="AK4" s="27" t="s">
        <v>253</v>
      </c>
      <c r="AL4" s="27"/>
      <c r="AM4" s="28" t="s">
        <v>252</v>
      </c>
      <c r="AN4" s="28" t="s">
        <v>262</v>
      </c>
      <c r="AO4" s="28" t="s">
        <v>263</v>
      </c>
      <c r="AP4" s="28" t="s">
        <v>264</v>
      </c>
      <c r="AQ4" s="28" t="s">
        <v>264</v>
      </c>
      <c r="AR4" s="28" t="s">
        <v>260</v>
      </c>
      <c r="AS4" s="28" t="s">
        <v>265</v>
      </c>
      <c r="AT4" s="28" t="s">
        <v>253</v>
      </c>
      <c r="AU4" s="28"/>
      <c r="AV4" s="29" t="s">
        <v>252</v>
      </c>
      <c r="AW4" s="29"/>
      <c r="AX4" s="29" t="s">
        <v>262</v>
      </c>
      <c r="AY4" s="29" t="s">
        <v>263</v>
      </c>
      <c r="AZ4" s="29" t="s">
        <v>264</v>
      </c>
      <c r="BA4" s="29" t="s">
        <v>264</v>
      </c>
      <c r="BB4" s="29" t="s">
        <v>260</v>
      </c>
      <c r="BC4" s="29" t="s">
        <v>265</v>
      </c>
      <c r="BD4" s="29"/>
      <c r="BE4" s="50" t="s">
        <v>266</v>
      </c>
      <c r="BF4" s="50"/>
      <c r="BG4" s="50" t="s">
        <v>266</v>
      </c>
      <c r="BH4" s="50" t="s">
        <v>253</v>
      </c>
      <c r="BI4" s="317"/>
    </row>
    <row r="5" spans="1:61" ht="159.75" customHeight="1" x14ac:dyDescent="0.25">
      <c r="A5" s="58"/>
      <c r="B5" s="49" t="s">
        <v>267</v>
      </c>
      <c r="C5" s="335" t="s">
        <v>323</v>
      </c>
      <c r="D5" s="336">
        <v>44670</v>
      </c>
      <c r="E5" s="337" t="s">
        <v>324</v>
      </c>
      <c r="F5" s="102" t="s">
        <v>325</v>
      </c>
      <c r="G5" s="339">
        <v>142</v>
      </c>
      <c r="H5" s="344" t="s">
        <v>326</v>
      </c>
      <c r="I5" s="338" t="s">
        <v>327</v>
      </c>
      <c r="J5" s="130" t="s">
        <v>328</v>
      </c>
      <c r="K5" s="130" t="s">
        <v>329</v>
      </c>
      <c r="L5" s="112">
        <v>1</v>
      </c>
      <c r="M5" s="112" t="s">
        <v>82</v>
      </c>
      <c r="N5" s="112" t="s">
        <v>330</v>
      </c>
      <c r="O5" s="130" t="s">
        <v>331</v>
      </c>
      <c r="P5" s="31">
        <v>1</v>
      </c>
      <c r="Q5" s="5"/>
      <c r="R5" s="131">
        <v>44685</v>
      </c>
      <c r="S5" s="139">
        <v>44685</v>
      </c>
      <c r="T5" s="107"/>
      <c r="U5" s="108"/>
      <c r="V5" s="109"/>
      <c r="W5" s="40"/>
      <c r="X5" s="100"/>
      <c r="Y5" s="110"/>
      <c r="Z5" s="40"/>
      <c r="AA5" s="111"/>
      <c r="AB5" s="42"/>
      <c r="AC5" s="112"/>
      <c r="AD5" s="113">
        <v>44742</v>
      </c>
      <c r="AE5" s="114" t="s">
        <v>332</v>
      </c>
      <c r="AF5" s="40">
        <v>1</v>
      </c>
      <c r="AG5" s="100">
        <f>IF(AF5="","",IF(OR($L5=0,$L5="",AD5=""),"",AF5/$L5))</f>
        <v>1</v>
      </c>
      <c r="AH5" s="117">
        <f>(IF(OR($P5="",AG5=""),"",IF(OR($P5=0,AG5=0),0,IF((AG5*100%)/$P5&gt;100%,100%,(AG5*100%)/$P5))))</f>
        <v>1</v>
      </c>
      <c r="AI5" s="101" t="str">
        <f t="shared" ref="AI5" si="0">IF(AF5="","",IF(AH5&lt;100%, IF(AH5&lt;50%, "ALERTA","EN TERMINO"), IF(AH5=100%, "OK", "EN TERMINO")))</f>
        <v>OK</v>
      </c>
      <c r="AJ5" s="32" t="s">
        <v>333</v>
      </c>
      <c r="AK5" s="54" t="s">
        <v>334</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267</v>
      </c>
      <c r="C6" s="335"/>
      <c r="D6" s="336"/>
      <c r="E6" s="337"/>
      <c r="F6" s="102" t="s">
        <v>325</v>
      </c>
      <c r="G6" s="340"/>
      <c r="H6" s="344"/>
      <c r="I6" s="338"/>
      <c r="J6" s="130" t="s">
        <v>335</v>
      </c>
      <c r="K6" s="130" t="s">
        <v>336</v>
      </c>
      <c r="L6" s="112">
        <v>1</v>
      </c>
      <c r="M6" s="112" t="s">
        <v>82</v>
      </c>
      <c r="N6" s="112" t="s">
        <v>330</v>
      </c>
      <c r="O6" s="130" t="s">
        <v>331</v>
      </c>
      <c r="P6" s="31">
        <v>1</v>
      </c>
      <c r="Q6" s="5"/>
      <c r="R6" s="131">
        <v>44687</v>
      </c>
      <c r="S6" s="140">
        <v>44742</v>
      </c>
      <c r="T6" s="107"/>
      <c r="U6" s="41"/>
      <c r="V6" s="116"/>
      <c r="W6" s="37"/>
      <c r="X6" s="100"/>
      <c r="Y6" s="110"/>
      <c r="Z6" s="40"/>
      <c r="AA6" s="102"/>
      <c r="AB6" s="42"/>
      <c r="AC6" s="112"/>
      <c r="AD6" s="113">
        <v>44742</v>
      </c>
      <c r="AE6" s="111" t="s">
        <v>337</v>
      </c>
      <c r="AF6" s="40">
        <v>1</v>
      </c>
      <c r="AG6" s="100">
        <f>IF(AF6="","",IF(OR($L6=0,$L6="",AD6=""),"",AF6/$L6))</f>
        <v>1</v>
      </c>
      <c r="AH6" s="117">
        <f>(IF(OR($P6="",AG6=""),"",IF(OR($P6=0,AG6=0),0,IF((AG6*100%)/$P6&gt;100%,100%,(AG6*100%)/$P6))))</f>
        <v>1</v>
      </c>
      <c r="AI6" s="101" t="str">
        <f t="shared" ref="AI6" si="3">IF(AF6="","",IF(AH6&lt;100%, IF(AH6&lt;50%, "ALERTA","EN TERMINO"), IF(AH6=100%, "OK", "EN TERMINO")))</f>
        <v>OK</v>
      </c>
      <c r="AJ6" s="33" t="s">
        <v>338</v>
      </c>
      <c r="AK6" s="54" t="s">
        <v>334</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33"/>
      <c r="D9" s="59"/>
      <c r="F9" s="55"/>
      <c r="G9" s="55"/>
      <c r="H9" s="69"/>
      <c r="I9" s="69"/>
      <c r="J9" s="70"/>
      <c r="K9" s="71"/>
      <c r="M9" s="12"/>
      <c r="N9" s="12"/>
      <c r="O9" s="12"/>
      <c r="P9" s="65"/>
      <c r="R9" s="72"/>
      <c r="S9" s="73"/>
      <c r="T9" s="67"/>
    </row>
    <row r="10" spans="1:61" ht="39.950000000000003" customHeight="1" x14ac:dyDescent="0.25">
      <c r="A10" s="59"/>
      <c r="B10" s="12"/>
      <c r="C10" s="333"/>
      <c r="D10" s="59"/>
      <c r="E10" s="332"/>
      <c r="F10" s="55"/>
      <c r="G10" s="55"/>
      <c r="H10" s="331"/>
      <c r="I10" s="331"/>
      <c r="J10" s="70"/>
      <c r="K10" s="71"/>
      <c r="M10" s="12"/>
      <c r="N10" s="12"/>
      <c r="O10" s="12"/>
      <c r="P10" s="65"/>
      <c r="R10" s="72"/>
      <c r="S10" s="73"/>
      <c r="T10" s="67"/>
    </row>
    <row r="11" spans="1:61" ht="39.950000000000003" customHeight="1" x14ac:dyDescent="0.25">
      <c r="A11" s="59"/>
      <c r="B11" s="12"/>
      <c r="C11" s="333"/>
      <c r="D11" s="59"/>
      <c r="E11" s="332"/>
      <c r="F11" s="55"/>
      <c r="G11" s="55"/>
      <c r="H11" s="331"/>
      <c r="I11" s="331"/>
      <c r="J11" s="70"/>
      <c r="K11" s="71"/>
      <c r="M11" s="12"/>
      <c r="N11" s="12"/>
      <c r="O11" s="12"/>
      <c r="P11" s="65"/>
      <c r="R11" s="72"/>
      <c r="S11" s="73"/>
      <c r="T11" s="67"/>
    </row>
    <row r="12" spans="1:61" ht="39.950000000000003" customHeight="1" x14ac:dyDescent="0.25">
      <c r="A12" s="59"/>
      <c r="B12" s="12"/>
      <c r="C12" s="333"/>
      <c r="D12" s="59"/>
      <c r="E12" s="332"/>
      <c r="F12" s="55"/>
      <c r="G12" s="55"/>
      <c r="H12" s="331"/>
      <c r="I12" s="331"/>
      <c r="J12" s="70"/>
      <c r="K12" s="71"/>
      <c r="M12" s="12"/>
      <c r="N12" s="12"/>
      <c r="O12" s="12"/>
      <c r="P12" s="65"/>
      <c r="R12" s="72"/>
      <c r="S12" s="73"/>
      <c r="T12" s="67"/>
    </row>
    <row r="13" spans="1:61" ht="39.950000000000003" customHeight="1" x14ac:dyDescent="0.25">
      <c r="A13" s="59"/>
      <c r="B13" s="12"/>
      <c r="C13" s="333"/>
      <c r="D13" s="59"/>
      <c r="E13" s="332"/>
      <c r="F13" s="55"/>
      <c r="G13" s="55"/>
      <c r="H13" s="331"/>
      <c r="I13" s="331"/>
      <c r="J13" s="70"/>
      <c r="K13" s="71"/>
      <c r="M13" s="12"/>
      <c r="N13" s="12"/>
      <c r="O13" s="12"/>
      <c r="P13" s="65"/>
      <c r="R13" s="72"/>
      <c r="S13" s="73"/>
      <c r="T13" s="67"/>
    </row>
    <row r="14" spans="1:61" ht="39.950000000000003" customHeight="1" x14ac:dyDescent="0.25">
      <c r="A14" s="59"/>
      <c r="B14" s="12"/>
      <c r="C14" s="333"/>
      <c r="D14" s="59"/>
      <c r="E14" s="332"/>
      <c r="F14" s="55"/>
      <c r="G14" s="55"/>
      <c r="H14" s="331"/>
      <c r="I14" s="331"/>
      <c r="J14" s="70"/>
      <c r="K14" s="71"/>
      <c r="M14" s="12"/>
      <c r="N14" s="12"/>
      <c r="O14" s="12"/>
      <c r="P14" s="65"/>
      <c r="R14" s="72"/>
      <c r="S14" s="73"/>
      <c r="T14" s="67"/>
    </row>
    <row r="15" spans="1:61" ht="39.950000000000003" customHeight="1" x14ac:dyDescent="0.25">
      <c r="A15" s="59"/>
      <c r="B15" s="12"/>
      <c r="C15" s="333"/>
      <c r="D15" s="59"/>
      <c r="E15" s="332"/>
      <c r="F15" s="55"/>
      <c r="G15" s="55"/>
      <c r="H15" s="331"/>
      <c r="I15" s="331"/>
      <c r="J15" s="70"/>
      <c r="K15" s="71"/>
      <c r="M15" s="12"/>
      <c r="N15" s="12"/>
      <c r="O15" s="12"/>
      <c r="P15" s="65"/>
      <c r="R15" s="72"/>
      <c r="S15" s="73"/>
      <c r="T15" s="67"/>
    </row>
    <row r="16" spans="1:61" ht="39.950000000000003" customHeight="1" x14ac:dyDescent="0.25">
      <c r="A16" s="59"/>
      <c r="B16" s="12"/>
      <c r="C16" s="333"/>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33"/>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33"/>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33"/>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33"/>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33"/>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33"/>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33"/>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33"/>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33"/>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33"/>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33"/>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33"/>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33"/>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33"/>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33"/>
      <c r="D31" s="59"/>
      <c r="F31" s="80"/>
      <c r="G31" s="80"/>
      <c r="H31" s="69"/>
      <c r="I31" s="69"/>
      <c r="J31" s="69"/>
      <c r="K31" s="81"/>
      <c r="L31" s="81"/>
      <c r="M31" s="12"/>
      <c r="N31" s="12"/>
      <c r="O31" s="69"/>
      <c r="P31" s="65"/>
      <c r="Q31" s="69"/>
      <c r="R31" s="76"/>
      <c r="S31" s="76"/>
      <c r="T31" s="334"/>
      <c r="U31" s="82"/>
      <c r="W31" s="83"/>
      <c r="X31" s="15"/>
      <c r="Y31" s="20"/>
      <c r="Z31" s="14"/>
      <c r="AA31" s="38"/>
      <c r="AB31" s="11"/>
      <c r="AC31" s="22"/>
      <c r="BG31" s="14"/>
    </row>
    <row r="32" spans="1:59" ht="39.950000000000003" customHeight="1" x14ac:dyDescent="0.25">
      <c r="A32" s="59"/>
      <c r="B32" s="12"/>
      <c r="C32" s="333"/>
      <c r="D32" s="59"/>
      <c r="F32" s="80"/>
      <c r="G32" s="80"/>
      <c r="H32" s="69"/>
      <c r="I32" s="81"/>
      <c r="J32" s="69"/>
      <c r="K32" s="81"/>
      <c r="L32" s="81"/>
      <c r="M32" s="12"/>
      <c r="N32" s="12"/>
      <c r="O32" s="81"/>
      <c r="P32" s="65"/>
      <c r="Q32" s="81"/>
      <c r="R32" s="73"/>
      <c r="S32" s="73"/>
      <c r="T32" s="334"/>
      <c r="U32" s="82"/>
      <c r="W32" s="83"/>
      <c r="X32" s="15"/>
      <c r="Y32" s="20"/>
      <c r="Z32" s="14"/>
      <c r="AA32" s="38"/>
      <c r="AB32" s="11"/>
      <c r="AC32" s="22"/>
      <c r="BG32" s="14"/>
    </row>
    <row r="33" spans="1:61" ht="39.950000000000003" customHeight="1" x14ac:dyDescent="0.25">
      <c r="A33" s="59"/>
      <c r="B33" s="12"/>
      <c r="C33" s="333"/>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33"/>
      <c r="D34" s="59"/>
      <c r="F34" s="80"/>
      <c r="G34" s="80"/>
      <c r="H34" s="69"/>
      <c r="I34" s="331"/>
      <c r="J34" s="331"/>
      <c r="K34" s="331"/>
      <c r="L34" s="331"/>
      <c r="M34" s="12"/>
      <c r="N34" s="12"/>
      <c r="O34" s="81"/>
      <c r="P34" s="65"/>
      <c r="Q34" s="331"/>
      <c r="R34" s="334"/>
      <c r="S34" s="334"/>
      <c r="T34" s="73"/>
      <c r="U34" s="82"/>
      <c r="W34" s="83"/>
      <c r="X34" s="15"/>
      <c r="Y34" s="20"/>
      <c r="Z34" s="14"/>
      <c r="AA34" s="39"/>
      <c r="AB34" s="11"/>
      <c r="AC34" s="22"/>
      <c r="BG34" s="14"/>
    </row>
    <row r="35" spans="1:61" ht="39.950000000000003" customHeight="1" x14ac:dyDescent="0.25">
      <c r="A35" s="59"/>
      <c r="B35" s="12"/>
      <c r="C35" s="333"/>
      <c r="D35" s="59"/>
      <c r="F35" s="80"/>
      <c r="G35" s="80"/>
      <c r="H35" s="69"/>
      <c r="I35" s="331"/>
      <c r="J35" s="331"/>
      <c r="K35" s="331"/>
      <c r="L35" s="331"/>
      <c r="M35" s="12"/>
      <c r="N35" s="12"/>
      <c r="O35" s="81"/>
      <c r="P35" s="65"/>
      <c r="Q35" s="331"/>
      <c r="R35" s="334"/>
      <c r="S35" s="334"/>
      <c r="T35" s="73"/>
      <c r="U35" s="82"/>
      <c r="W35" s="83"/>
      <c r="X35" s="15"/>
      <c r="Y35" s="20"/>
      <c r="Z35" s="14"/>
      <c r="AA35" s="39"/>
      <c r="AB35" s="11"/>
      <c r="AC35" s="22"/>
      <c r="BG35" s="14"/>
    </row>
    <row r="36" spans="1:61" ht="39.950000000000003" customHeight="1" x14ac:dyDescent="0.25">
      <c r="A36" s="59"/>
      <c r="B36" s="12"/>
      <c r="C36" s="333"/>
      <c r="D36" s="59"/>
      <c r="F36" s="80"/>
      <c r="G36" s="80"/>
      <c r="H36" s="69"/>
      <c r="I36" s="331"/>
      <c r="J36" s="331"/>
      <c r="K36" s="331"/>
      <c r="L36" s="331"/>
      <c r="M36" s="12"/>
      <c r="N36" s="12"/>
      <c r="O36" s="81"/>
      <c r="P36" s="65"/>
      <c r="Q36" s="331"/>
      <c r="R36" s="334"/>
      <c r="S36" s="334"/>
      <c r="T36" s="334"/>
      <c r="U36" s="82"/>
      <c r="W36" s="83"/>
      <c r="X36" s="15"/>
      <c r="Y36" s="20"/>
      <c r="Z36" s="14"/>
      <c r="AA36" s="39"/>
      <c r="AB36" s="11"/>
      <c r="AC36" s="22"/>
      <c r="BG36" s="14"/>
    </row>
    <row r="37" spans="1:61" ht="39.950000000000003" customHeight="1" x14ac:dyDescent="0.25">
      <c r="A37" s="59"/>
      <c r="B37" s="12"/>
      <c r="C37" s="333"/>
      <c r="D37" s="59"/>
      <c r="F37" s="80"/>
      <c r="G37" s="80"/>
      <c r="H37" s="69"/>
      <c r="I37" s="331"/>
      <c r="J37" s="331"/>
      <c r="K37" s="331"/>
      <c r="L37" s="331"/>
      <c r="M37" s="12"/>
      <c r="N37" s="12"/>
      <c r="O37" s="81"/>
      <c r="P37" s="65"/>
      <c r="Q37" s="331"/>
      <c r="R37" s="334"/>
      <c r="S37" s="334"/>
      <c r="T37" s="334"/>
      <c r="U37" s="82"/>
      <c r="W37" s="83"/>
      <c r="X37" s="15"/>
      <c r="Y37" s="20"/>
      <c r="Z37" s="14"/>
      <c r="AA37" s="39"/>
      <c r="AB37" s="11"/>
      <c r="AC37" s="22"/>
      <c r="BG37" s="14"/>
    </row>
    <row r="38" spans="1:61" ht="39.950000000000003" customHeight="1" x14ac:dyDescent="0.25">
      <c r="A38" s="59"/>
      <c r="B38" s="12"/>
      <c r="C38" s="333"/>
      <c r="D38" s="59"/>
      <c r="F38" s="80"/>
      <c r="G38" s="80"/>
      <c r="H38" s="69"/>
      <c r="I38" s="331"/>
      <c r="J38" s="331"/>
      <c r="K38" s="331"/>
      <c r="L38" s="81"/>
      <c r="M38" s="12"/>
      <c r="N38" s="12"/>
      <c r="O38" s="81"/>
      <c r="P38" s="65"/>
      <c r="Q38" s="331"/>
      <c r="R38" s="334"/>
      <c r="S38" s="334"/>
      <c r="T38" s="334"/>
      <c r="U38" s="82"/>
      <c r="W38" s="83"/>
      <c r="X38" s="15"/>
      <c r="Y38" s="20"/>
      <c r="Z38" s="14"/>
      <c r="AA38" s="39"/>
      <c r="AB38" s="11"/>
      <c r="AC38" s="22"/>
      <c r="BG38" s="14"/>
    </row>
    <row r="39" spans="1:61" ht="39.950000000000003" customHeight="1" x14ac:dyDescent="0.25">
      <c r="A39" s="59"/>
      <c r="B39" s="12"/>
      <c r="C39" s="333"/>
      <c r="D39" s="59"/>
      <c r="F39" s="80"/>
      <c r="G39" s="80"/>
      <c r="H39" s="69"/>
      <c r="I39" s="331"/>
      <c r="J39" s="331"/>
      <c r="K39" s="331"/>
      <c r="L39" s="81"/>
      <c r="M39" s="12"/>
      <c r="N39" s="12"/>
      <c r="O39" s="81"/>
      <c r="P39" s="65"/>
      <c r="Q39" s="331"/>
      <c r="R39" s="334"/>
      <c r="S39" s="334"/>
      <c r="T39" s="334"/>
      <c r="U39" s="82"/>
      <c r="W39" s="83"/>
      <c r="X39" s="15"/>
      <c r="Y39" s="20"/>
      <c r="Z39" s="14"/>
      <c r="AA39" s="39"/>
      <c r="AB39" s="11"/>
      <c r="AC39" s="22"/>
      <c r="BG39" s="14"/>
    </row>
    <row r="40" spans="1:61" ht="39.950000000000003" customHeight="1" x14ac:dyDescent="0.25">
      <c r="A40" s="59"/>
      <c r="B40" s="12"/>
      <c r="C40" s="333"/>
      <c r="D40" s="59"/>
      <c r="F40" s="80"/>
      <c r="G40" s="80"/>
      <c r="H40" s="69"/>
      <c r="I40" s="331"/>
      <c r="J40" s="331"/>
      <c r="K40" s="331"/>
      <c r="L40" s="81"/>
      <c r="M40" s="12"/>
      <c r="N40" s="12"/>
      <c r="O40" s="81"/>
      <c r="P40" s="65"/>
      <c r="Q40" s="331"/>
      <c r="R40" s="334"/>
      <c r="S40" s="334"/>
      <c r="T40" s="334"/>
      <c r="U40" s="82"/>
      <c r="W40" s="83"/>
      <c r="X40" s="15"/>
      <c r="Y40" s="20"/>
      <c r="Z40" s="14"/>
      <c r="AA40" s="39"/>
      <c r="AB40" s="11"/>
      <c r="AC40" s="22"/>
      <c r="BG40" s="14"/>
    </row>
    <row r="41" spans="1:61" ht="39.950000000000003" customHeight="1" x14ac:dyDescent="0.25">
      <c r="A41" s="59"/>
      <c r="B41" s="12"/>
      <c r="C41" s="333"/>
      <c r="D41" s="59"/>
      <c r="F41" s="80"/>
      <c r="G41" s="80"/>
      <c r="H41" s="69"/>
      <c r="I41" s="331"/>
      <c r="J41" s="331"/>
      <c r="K41" s="331"/>
      <c r="L41" s="81"/>
      <c r="M41" s="12"/>
      <c r="N41" s="12"/>
      <c r="O41" s="81"/>
      <c r="P41" s="65"/>
      <c r="Q41" s="331"/>
      <c r="R41" s="334"/>
      <c r="S41" s="334"/>
      <c r="T41" s="334"/>
      <c r="U41" s="82"/>
      <c r="W41" s="83"/>
      <c r="X41" s="15"/>
      <c r="Y41" s="20"/>
      <c r="Z41" s="14"/>
      <c r="AA41" s="39"/>
      <c r="AB41" s="11"/>
      <c r="AC41" s="22"/>
      <c r="BG41" s="14"/>
    </row>
    <row r="42" spans="1:61" ht="39.950000000000003" customHeight="1" x14ac:dyDescent="0.25">
      <c r="A42" s="59"/>
      <c r="B42" s="12"/>
      <c r="C42" s="333"/>
      <c r="D42" s="59"/>
      <c r="F42" s="80"/>
      <c r="G42" s="80"/>
      <c r="H42" s="69"/>
      <c r="I42" s="331"/>
      <c r="J42" s="331"/>
      <c r="K42" s="331"/>
      <c r="L42" s="81"/>
      <c r="M42" s="12"/>
      <c r="N42" s="12"/>
      <c r="O42" s="81"/>
      <c r="P42" s="65"/>
      <c r="Q42" s="331"/>
      <c r="R42" s="334"/>
      <c r="S42" s="334"/>
      <c r="T42" s="334"/>
      <c r="U42" s="82"/>
      <c r="W42" s="83"/>
      <c r="X42" s="15"/>
      <c r="Y42" s="20"/>
      <c r="Z42" s="14"/>
      <c r="AA42" s="39"/>
      <c r="AB42" s="11"/>
      <c r="AC42" s="22"/>
      <c r="BG42" s="14"/>
    </row>
    <row r="43" spans="1:61" ht="39.950000000000003" customHeight="1" x14ac:dyDescent="0.25">
      <c r="A43" s="59"/>
      <c r="B43" s="12"/>
      <c r="C43" s="333"/>
      <c r="D43" s="59"/>
      <c r="F43" s="80"/>
      <c r="G43" s="80"/>
      <c r="H43" s="69"/>
      <c r="I43" s="331"/>
      <c r="J43" s="331"/>
      <c r="K43" s="331"/>
      <c r="L43" s="81"/>
      <c r="M43" s="12"/>
      <c r="N43" s="12"/>
      <c r="O43" s="81"/>
      <c r="P43" s="65"/>
      <c r="Q43" s="331"/>
      <c r="R43" s="334"/>
      <c r="S43" s="334"/>
      <c r="T43" s="334"/>
      <c r="U43" s="82"/>
      <c r="W43" s="83"/>
      <c r="X43" s="15"/>
      <c r="Y43" s="20"/>
      <c r="Z43" s="14"/>
      <c r="AA43" s="39"/>
      <c r="AB43" s="11"/>
      <c r="AC43" s="22"/>
      <c r="BG43" s="14"/>
    </row>
    <row r="44" spans="1:61" ht="39.950000000000003" customHeight="1" x14ac:dyDescent="0.25">
      <c r="A44" s="59"/>
      <c r="B44" s="12"/>
      <c r="C44" s="333"/>
      <c r="D44" s="59"/>
      <c r="F44" s="80"/>
      <c r="G44" s="80"/>
      <c r="H44" s="69"/>
      <c r="I44" s="331"/>
      <c r="J44" s="331"/>
      <c r="K44" s="331"/>
      <c r="L44" s="81"/>
      <c r="M44" s="12"/>
      <c r="N44" s="12"/>
      <c r="O44" s="81"/>
      <c r="P44" s="65"/>
      <c r="Q44" s="331"/>
      <c r="R44" s="334"/>
      <c r="S44" s="334"/>
      <c r="T44" s="334"/>
      <c r="U44" s="82"/>
      <c r="W44" s="83"/>
      <c r="X44" s="15"/>
      <c r="Y44" s="20"/>
      <c r="Z44" s="14"/>
      <c r="AA44" s="39"/>
      <c r="AB44" s="11"/>
      <c r="AC44" s="22"/>
      <c r="BG44" s="14"/>
    </row>
    <row r="45" spans="1:61" ht="39.950000000000003" customHeight="1" x14ac:dyDescent="0.25">
      <c r="A45" s="59"/>
      <c r="B45" s="12"/>
      <c r="C45" s="333"/>
      <c r="D45" s="59"/>
      <c r="F45" s="80"/>
      <c r="G45" s="80"/>
      <c r="H45" s="69"/>
      <c r="I45" s="331"/>
      <c r="J45" s="331"/>
      <c r="K45" s="331"/>
      <c r="L45" s="81"/>
      <c r="M45" s="12"/>
      <c r="N45" s="12"/>
      <c r="O45" s="81"/>
      <c r="P45" s="65"/>
      <c r="Q45" s="331"/>
      <c r="R45" s="334"/>
      <c r="S45" s="334"/>
      <c r="T45" s="334"/>
      <c r="U45" s="82"/>
      <c r="W45" s="83"/>
      <c r="X45" s="15"/>
      <c r="Y45" s="20"/>
      <c r="Z45" s="14"/>
      <c r="AA45" s="39"/>
      <c r="AB45" s="11"/>
      <c r="AC45" s="22"/>
      <c r="BG45" s="14"/>
    </row>
    <row r="46" spans="1:61" ht="39.950000000000003" customHeight="1" x14ac:dyDescent="0.25">
      <c r="A46" s="59"/>
      <c r="B46" s="12"/>
      <c r="C46" s="333"/>
      <c r="D46" s="59"/>
      <c r="F46" s="80"/>
      <c r="G46" s="80"/>
      <c r="H46" s="69"/>
      <c r="I46" s="331"/>
      <c r="J46" s="331"/>
      <c r="K46" s="331"/>
      <c r="L46" s="81"/>
      <c r="M46" s="12"/>
      <c r="N46" s="12"/>
      <c r="O46" s="81"/>
      <c r="P46" s="65"/>
      <c r="Q46" s="331"/>
      <c r="R46" s="334"/>
      <c r="S46" s="334"/>
      <c r="T46" s="334"/>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41"/>
      <c r="D49" s="57"/>
      <c r="E49" s="342"/>
      <c r="F49" s="80"/>
      <c r="G49" s="80"/>
      <c r="H49" s="341"/>
      <c r="I49" s="343"/>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41"/>
      <c r="D50" s="57"/>
      <c r="E50" s="342"/>
      <c r="F50" s="80"/>
      <c r="G50" s="80"/>
      <c r="H50" s="341"/>
      <c r="I50" s="343"/>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41"/>
      <c r="D51" s="57"/>
      <c r="E51" s="342"/>
      <c r="F51" s="80"/>
      <c r="G51" s="80"/>
      <c r="H51" s="341"/>
      <c r="I51" s="343"/>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41"/>
      <c r="D52" s="57"/>
      <c r="E52" s="342"/>
      <c r="F52" s="80"/>
      <c r="G52" s="80"/>
      <c r="H52" s="333"/>
      <c r="I52" s="343"/>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41"/>
      <c r="D53" s="57"/>
      <c r="E53" s="342"/>
      <c r="F53" s="80"/>
      <c r="G53" s="80"/>
      <c r="H53" s="333"/>
      <c r="I53" s="343"/>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41"/>
      <c r="D54" s="57"/>
      <c r="E54" s="342"/>
      <c r="F54" s="80"/>
      <c r="G54" s="80"/>
      <c r="H54" s="333"/>
      <c r="I54" s="343"/>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41"/>
      <c r="D55" s="57"/>
      <c r="E55" s="342"/>
      <c r="F55" s="80"/>
      <c r="G55" s="80"/>
      <c r="H55" s="341"/>
      <c r="I55" s="343"/>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41"/>
      <c r="D56" s="57"/>
      <c r="E56" s="342"/>
      <c r="F56" s="80"/>
      <c r="G56" s="80"/>
      <c r="H56" s="341"/>
      <c r="I56" s="343"/>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41"/>
      <c r="D57" s="57"/>
      <c r="E57" s="342"/>
      <c r="F57" s="80"/>
      <c r="G57" s="80"/>
      <c r="H57" s="341"/>
      <c r="I57" s="343"/>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41"/>
      <c r="D58" s="57"/>
      <c r="E58" s="342"/>
      <c r="F58" s="80"/>
      <c r="G58" s="80"/>
      <c r="H58" s="341"/>
      <c r="I58" s="343"/>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41"/>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41"/>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41"/>
      <c r="D61" s="59"/>
      <c r="E61" s="342"/>
      <c r="F61" s="80"/>
      <c r="G61" s="80"/>
      <c r="H61" s="342"/>
      <c r="I61" s="343"/>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41"/>
      <c r="D62" s="59"/>
      <c r="E62" s="342"/>
      <c r="F62" s="80"/>
      <c r="G62" s="80"/>
      <c r="H62" s="342"/>
      <c r="I62" s="343"/>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41"/>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41"/>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41"/>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41"/>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41"/>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41"/>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41"/>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41"/>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33"/>
      <c r="D72" s="61"/>
      <c r="E72" s="12"/>
      <c r="F72" s="12"/>
      <c r="G72" s="12"/>
      <c r="H72" s="12"/>
      <c r="I72" s="12"/>
      <c r="K72" s="12"/>
      <c r="L72" s="12"/>
      <c r="N72" s="12"/>
      <c r="O72" s="12"/>
      <c r="P72" s="12"/>
      <c r="Q72" s="12"/>
      <c r="R72" s="56"/>
      <c r="S72" s="56"/>
      <c r="T72" s="9"/>
    </row>
    <row r="73" spans="1:16361" ht="39.950000000000003" customHeight="1" x14ac:dyDescent="0.25">
      <c r="A73" s="61"/>
      <c r="B73" s="12"/>
      <c r="C73" s="333"/>
      <c r="D73" s="61"/>
      <c r="E73" s="12"/>
      <c r="F73" s="12"/>
      <c r="G73" s="12"/>
      <c r="H73" s="12"/>
      <c r="I73" s="12"/>
      <c r="K73" s="12"/>
      <c r="N73" s="12"/>
      <c r="O73" s="12"/>
      <c r="P73" s="12"/>
      <c r="Q73" s="12"/>
      <c r="R73" s="56"/>
      <c r="S73" s="56"/>
      <c r="T73" s="9"/>
    </row>
    <row r="74" spans="1:16361" ht="39.950000000000003" customHeight="1" x14ac:dyDescent="0.25">
      <c r="A74" s="61"/>
      <c r="B74" s="12"/>
      <c r="C74" s="333"/>
      <c r="D74" s="61"/>
      <c r="E74" s="12"/>
      <c r="F74" s="12"/>
      <c r="G74" s="12"/>
      <c r="H74" s="12"/>
      <c r="I74" s="12"/>
      <c r="J74" s="94"/>
      <c r="K74" s="12"/>
      <c r="N74" s="12"/>
      <c r="O74" s="12"/>
      <c r="P74" s="12"/>
      <c r="Q74" s="12"/>
      <c r="R74" s="56"/>
      <c r="S74" s="56"/>
      <c r="T74" s="9"/>
    </row>
    <row r="75" spans="1:16361" ht="39.950000000000003" customHeight="1" x14ac:dyDescent="0.25">
      <c r="A75" s="61"/>
      <c r="B75" s="12"/>
      <c r="C75" s="333"/>
      <c r="D75" s="61"/>
      <c r="E75" s="12"/>
      <c r="F75" s="12"/>
      <c r="G75" s="12"/>
      <c r="H75" s="12"/>
      <c r="I75" s="12"/>
      <c r="J75" s="94"/>
      <c r="K75" s="12"/>
      <c r="N75" s="12"/>
      <c r="O75" s="12"/>
      <c r="P75" s="12"/>
      <c r="Q75" s="12"/>
      <c r="R75" s="56"/>
      <c r="S75" s="56"/>
      <c r="T75" s="9"/>
    </row>
    <row r="76" spans="1:16361" ht="39.950000000000003" customHeight="1" x14ac:dyDescent="0.25">
      <c r="A76" s="61"/>
      <c r="B76" s="12"/>
      <c r="C76" s="333"/>
      <c r="D76" s="61"/>
      <c r="E76" s="12"/>
      <c r="F76" s="12"/>
      <c r="G76" s="12"/>
      <c r="H76" s="12"/>
      <c r="I76" s="12"/>
      <c r="J76" s="94"/>
      <c r="K76" s="12"/>
      <c r="N76" s="12"/>
      <c r="O76" s="12"/>
      <c r="P76" s="12"/>
      <c r="Q76" s="12"/>
      <c r="R76" s="56"/>
      <c r="S76" s="56"/>
      <c r="T76" s="9"/>
    </row>
    <row r="77" spans="1:16361" ht="39.950000000000003" customHeight="1" x14ac:dyDescent="0.25">
      <c r="A77" s="61"/>
      <c r="B77" s="12"/>
      <c r="C77" s="333"/>
      <c r="D77" s="61"/>
      <c r="E77" s="12"/>
      <c r="F77" s="12"/>
      <c r="G77" s="12"/>
      <c r="H77" s="12"/>
      <c r="I77" s="12"/>
      <c r="J77" s="94"/>
      <c r="K77" s="12"/>
      <c r="N77" s="12"/>
      <c r="O77" s="12"/>
      <c r="P77" s="12"/>
      <c r="Q77" s="12"/>
      <c r="R77" s="56"/>
      <c r="S77" s="56"/>
      <c r="T77" s="9"/>
    </row>
    <row r="78" spans="1:16361" ht="39.950000000000003" customHeight="1" x14ac:dyDescent="0.25">
      <c r="A78" s="61"/>
      <c r="B78" s="12"/>
      <c r="C78" s="333"/>
      <c r="D78" s="61"/>
      <c r="E78" s="12"/>
      <c r="F78" s="12"/>
      <c r="G78" s="12"/>
      <c r="H78" s="12"/>
      <c r="I78" s="12"/>
      <c r="J78" s="94"/>
      <c r="K78" s="12"/>
      <c r="N78" s="12"/>
      <c r="O78" s="12"/>
      <c r="P78" s="12"/>
      <c r="Q78" s="12"/>
      <c r="R78" s="56"/>
      <c r="S78" s="56"/>
      <c r="T78" s="9"/>
    </row>
    <row r="79" spans="1:16361" ht="39.950000000000003" customHeight="1" x14ac:dyDescent="0.25">
      <c r="A79" s="61"/>
      <c r="B79" s="12"/>
      <c r="C79" s="333"/>
      <c r="D79" s="61"/>
      <c r="E79" s="12"/>
      <c r="F79" s="12"/>
      <c r="G79" s="12"/>
      <c r="H79" s="12"/>
      <c r="I79" s="12"/>
      <c r="J79" s="94"/>
      <c r="N79" s="12"/>
      <c r="O79" s="12"/>
      <c r="P79" s="12"/>
      <c r="Q79" s="12"/>
      <c r="R79" s="56"/>
      <c r="S79" s="56"/>
      <c r="T79" s="9"/>
    </row>
    <row r="80" spans="1:16361" ht="39.950000000000003" customHeight="1" x14ac:dyDescent="0.25">
      <c r="A80" s="61"/>
      <c r="B80" s="12"/>
      <c r="C80" s="333"/>
      <c r="D80" s="61"/>
      <c r="E80" s="12"/>
      <c r="F80" s="12"/>
      <c r="G80" s="12"/>
      <c r="H80" s="12"/>
      <c r="I80" s="12"/>
      <c r="J80" s="94"/>
      <c r="N80" s="12"/>
      <c r="O80" s="12"/>
      <c r="P80" s="12"/>
      <c r="Q80" s="12"/>
      <c r="R80" s="56"/>
      <c r="S80" s="56"/>
      <c r="T80" s="9"/>
    </row>
    <row r="81" spans="1:20" ht="39.950000000000003" customHeight="1" x14ac:dyDescent="0.25">
      <c r="A81" s="61"/>
      <c r="B81" s="12"/>
      <c r="C81" s="333"/>
      <c r="D81" s="61"/>
      <c r="E81" s="12"/>
      <c r="F81" s="12"/>
      <c r="G81" s="12"/>
      <c r="H81" s="12"/>
      <c r="I81" s="12"/>
      <c r="J81" s="94"/>
      <c r="N81" s="12"/>
      <c r="O81" s="12"/>
      <c r="P81" s="12"/>
      <c r="Q81" s="12"/>
      <c r="R81" s="56"/>
      <c r="S81" s="56"/>
      <c r="T81" s="9"/>
    </row>
    <row r="82" spans="1:20" ht="39.950000000000003" customHeight="1" x14ac:dyDescent="0.25">
      <c r="A82" s="61"/>
      <c r="B82" s="12"/>
      <c r="C82" s="333"/>
      <c r="D82" s="61"/>
      <c r="E82" s="12"/>
      <c r="F82" s="12"/>
      <c r="G82" s="12"/>
      <c r="H82" s="12"/>
      <c r="I82" s="12"/>
      <c r="J82" s="94"/>
      <c r="N82" s="12"/>
      <c r="O82" s="12"/>
      <c r="P82" s="12"/>
      <c r="Q82" s="12"/>
      <c r="R82" s="56"/>
      <c r="S82" s="56"/>
      <c r="T82" s="9"/>
    </row>
    <row r="83" spans="1:20" ht="39.950000000000003" customHeight="1" x14ac:dyDescent="0.25">
      <c r="A83" s="61"/>
      <c r="B83" s="12"/>
      <c r="C83" s="333"/>
      <c r="D83" s="61"/>
      <c r="E83" s="12"/>
      <c r="F83" s="12"/>
      <c r="G83" s="12"/>
      <c r="H83" s="12"/>
      <c r="I83" s="12"/>
      <c r="J83" s="94"/>
      <c r="N83" s="12"/>
      <c r="O83" s="12"/>
      <c r="P83" s="12"/>
      <c r="Q83" s="12"/>
      <c r="R83" s="56"/>
      <c r="S83" s="56"/>
      <c r="T83" s="9"/>
    </row>
    <row r="84" spans="1:20" ht="39.950000000000003" customHeight="1" x14ac:dyDescent="0.25">
      <c r="A84" s="60"/>
      <c r="B84" s="12"/>
      <c r="C84" s="333"/>
      <c r="D84" s="59"/>
      <c r="E84" s="12"/>
      <c r="F84" s="80"/>
      <c r="G84" s="80"/>
      <c r="H84" s="12"/>
      <c r="I84" s="55"/>
      <c r="J84" s="64"/>
      <c r="M84" s="12"/>
      <c r="N84" s="12"/>
      <c r="P84" s="65"/>
      <c r="R84" s="19"/>
      <c r="S84" s="19"/>
      <c r="T84" s="95"/>
    </row>
    <row r="85" spans="1:20" ht="39.950000000000003" customHeight="1" x14ac:dyDescent="0.25">
      <c r="A85" s="60"/>
      <c r="B85" s="12"/>
      <c r="C85" s="333"/>
      <c r="D85" s="59"/>
      <c r="F85" s="80"/>
      <c r="G85" s="80"/>
      <c r="H85" s="96"/>
      <c r="I85" s="55"/>
      <c r="J85" s="97"/>
      <c r="N85" s="12"/>
      <c r="P85" s="65"/>
      <c r="R85" s="19"/>
      <c r="S85" s="19"/>
      <c r="T85" s="95"/>
    </row>
    <row r="86" spans="1:20" ht="39.950000000000003" customHeight="1" x14ac:dyDescent="0.25">
      <c r="A86" s="61"/>
      <c r="B86" s="12"/>
      <c r="C86" s="333"/>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33"/>
      <c r="D87" s="61"/>
      <c r="E87" s="342"/>
      <c r="F87" s="12"/>
      <c r="G87" s="12"/>
      <c r="H87" s="12"/>
      <c r="I87" s="342"/>
      <c r="J87" s="345"/>
      <c r="K87" s="12"/>
      <c r="L87" s="12"/>
      <c r="M87" s="12"/>
      <c r="N87" s="12"/>
      <c r="O87" s="12"/>
      <c r="P87" s="90"/>
      <c r="Q87" s="12"/>
      <c r="R87" s="56"/>
      <c r="S87" s="56"/>
      <c r="T87" s="19"/>
    </row>
    <row r="88" spans="1:20" ht="39.950000000000003" customHeight="1" x14ac:dyDescent="0.25">
      <c r="A88" s="61"/>
      <c r="B88" s="12"/>
      <c r="C88" s="333"/>
      <c r="D88" s="61"/>
      <c r="E88" s="342"/>
      <c r="F88" s="12"/>
      <c r="G88" s="12"/>
      <c r="H88" s="12"/>
      <c r="I88" s="342"/>
      <c r="J88" s="345"/>
      <c r="K88" s="12"/>
      <c r="L88" s="12"/>
      <c r="M88" s="12"/>
      <c r="N88" s="12"/>
      <c r="O88" s="12"/>
      <c r="P88" s="90"/>
      <c r="Q88" s="12"/>
      <c r="R88" s="56"/>
      <c r="S88" s="56"/>
      <c r="T88" s="19"/>
    </row>
    <row r="89" spans="1:20" ht="39.950000000000003" customHeight="1" x14ac:dyDescent="0.25">
      <c r="A89" s="61"/>
      <c r="B89" s="12"/>
      <c r="C89" s="333"/>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33"/>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33"/>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33"/>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33"/>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33"/>
      <c r="D94" s="61"/>
      <c r="E94" s="12"/>
      <c r="F94" s="12"/>
      <c r="G94" s="12"/>
      <c r="H94" s="12"/>
      <c r="I94" s="12"/>
      <c r="K94" s="12"/>
      <c r="L94" s="12"/>
      <c r="M94" s="12"/>
      <c r="N94" s="12"/>
      <c r="O94" s="12"/>
      <c r="P94" s="90"/>
      <c r="Q94" s="12"/>
      <c r="R94" s="56"/>
      <c r="S94" s="56"/>
      <c r="T94" s="9"/>
    </row>
    <row r="95" spans="1:20" ht="39.950000000000003" customHeight="1" x14ac:dyDescent="0.25">
      <c r="A95" s="346"/>
      <c r="B95" s="342"/>
      <c r="C95" s="333"/>
      <c r="D95" s="61"/>
      <c r="E95" s="342"/>
      <c r="F95" s="12"/>
      <c r="G95" s="12"/>
      <c r="H95" s="342"/>
      <c r="I95" s="342"/>
      <c r="K95" s="12"/>
      <c r="L95" s="12"/>
      <c r="M95" s="12"/>
      <c r="N95" s="12"/>
      <c r="O95" s="12"/>
      <c r="P95" s="90"/>
      <c r="Q95" s="12"/>
      <c r="R95" s="56"/>
      <c r="S95" s="56"/>
      <c r="T95" s="9"/>
    </row>
    <row r="96" spans="1:20" ht="39.950000000000003" customHeight="1" x14ac:dyDescent="0.25">
      <c r="A96" s="346"/>
      <c r="B96" s="342"/>
      <c r="C96" s="333"/>
      <c r="D96" s="61"/>
      <c r="E96" s="342"/>
      <c r="F96" s="12"/>
      <c r="G96" s="12"/>
      <c r="H96" s="342"/>
      <c r="I96" s="342"/>
      <c r="K96" s="12"/>
      <c r="L96" s="12"/>
      <c r="M96" s="12"/>
      <c r="N96" s="12"/>
      <c r="O96" s="12"/>
      <c r="P96" s="90"/>
      <c r="Q96" s="12"/>
      <c r="R96" s="56"/>
      <c r="S96" s="56"/>
      <c r="T96" s="9"/>
    </row>
    <row r="97" spans="1:59" ht="39.950000000000003" customHeight="1" x14ac:dyDescent="0.25">
      <c r="A97" s="60"/>
      <c r="B97" s="12"/>
      <c r="C97" s="333"/>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33"/>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5000000}">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5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5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5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8"/>
      <c r="B1" s="328"/>
      <c r="C1" s="328"/>
      <c r="D1" s="328"/>
      <c r="E1" s="328"/>
      <c r="F1" s="328"/>
      <c r="G1" s="328"/>
      <c r="H1" s="328"/>
      <c r="I1" s="327" t="s">
        <v>209</v>
      </c>
      <c r="J1" s="327"/>
      <c r="K1" s="327"/>
      <c r="L1" s="327"/>
      <c r="M1" s="327"/>
      <c r="N1" s="327"/>
      <c r="O1" s="327"/>
      <c r="P1" s="327"/>
      <c r="Q1" s="327"/>
      <c r="R1" s="327"/>
      <c r="S1" s="327"/>
      <c r="T1" s="46"/>
      <c r="U1" s="329" t="s">
        <v>210</v>
      </c>
      <c r="V1" s="329"/>
      <c r="W1" s="329"/>
      <c r="X1" s="329"/>
      <c r="Y1" s="329"/>
      <c r="Z1" s="329"/>
      <c r="AA1" s="329"/>
      <c r="AB1" s="329"/>
      <c r="AC1" s="329"/>
      <c r="AD1" s="330" t="s">
        <v>211</v>
      </c>
      <c r="AE1" s="330"/>
      <c r="AF1" s="330"/>
      <c r="AG1" s="330"/>
      <c r="AH1" s="330"/>
      <c r="AI1" s="330"/>
      <c r="AJ1" s="330"/>
      <c r="AK1" s="330"/>
      <c r="AL1" s="51"/>
      <c r="AM1" s="321" t="s">
        <v>212</v>
      </c>
      <c r="AN1" s="321"/>
      <c r="AO1" s="321"/>
      <c r="AP1" s="321"/>
      <c r="AQ1" s="321"/>
      <c r="AR1" s="321"/>
      <c r="AS1" s="321"/>
      <c r="AT1" s="321"/>
      <c r="AU1" s="52"/>
      <c r="AV1" s="324" t="s">
        <v>213</v>
      </c>
      <c r="AW1" s="324"/>
      <c r="AX1" s="324"/>
      <c r="AY1" s="324"/>
      <c r="AZ1" s="324"/>
      <c r="BA1" s="324"/>
      <c r="BB1" s="324"/>
      <c r="BC1" s="324"/>
      <c r="BD1" s="53"/>
      <c r="BE1" s="325" t="s">
        <v>61</v>
      </c>
      <c r="BF1" s="325"/>
      <c r="BG1" s="325"/>
      <c r="BH1" s="325"/>
      <c r="BI1" s="325"/>
    </row>
    <row r="2" spans="1:61" ht="39.950000000000003" customHeight="1" x14ac:dyDescent="0.25">
      <c r="A2" s="326" t="s">
        <v>214</v>
      </c>
      <c r="B2" s="326" t="s">
        <v>9</v>
      </c>
      <c r="C2" s="326" t="s">
        <v>11</v>
      </c>
      <c r="D2" s="326" t="s">
        <v>215</v>
      </c>
      <c r="E2" s="326" t="s">
        <v>216</v>
      </c>
      <c r="F2" s="326" t="s">
        <v>13</v>
      </c>
      <c r="G2" s="326" t="s">
        <v>15</v>
      </c>
      <c r="H2" s="326" t="s">
        <v>17</v>
      </c>
      <c r="I2" s="322" t="s">
        <v>62</v>
      </c>
      <c r="J2" s="327" t="s">
        <v>217</v>
      </c>
      <c r="K2" s="327"/>
      <c r="L2" s="327"/>
      <c r="M2" s="322" t="s">
        <v>63</v>
      </c>
      <c r="N2" s="322" t="s">
        <v>218</v>
      </c>
      <c r="O2" s="322" t="s">
        <v>219</v>
      </c>
      <c r="P2" s="322" t="s">
        <v>32</v>
      </c>
      <c r="Q2" s="322" t="s">
        <v>220</v>
      </c>
      <c r="R2" s="322" t="s">
        <v>221</v>
      </c>
      <c r="S2" s="322" t="s">
        <v>222</v>
      </c>
      <c r="T2" s="44"/>
      <c r="U2" s="323" t="s">
        <v>223</v>
      </c>
      <c r="V2" s="323" t="s">
        <v>224</v>
      </c>
      <c r="W2" s="323" t="s">
        <v>69</v>
      </c>
      <c r="X2" s="323" t="s">
        <v>70</v>
      </c>
      <c r="Y2" s="323" t="s">
        <v>225</v>
      </c>
      <c r="Z2" s="323" t="s">
        <v>72</v>
      </c>
      <c r="AA2" s="323" t="s">
        <v>226</v>
      </c>
      <c r="AB2" s="323" t="s">
        <v>74</v>
      </c>
      <c r="AC2" s="45"/>
      <c r="AD2" s="320" t="s">
        <v>227</v>
      </c>
      <c r="AE2" s="320" t="s">
        <v>321</v>
      </c>
      <c r="AF2" s="320" t="s">
        <v>229</v>
      </c>
      <c r="AG2" s="320" t="s">
        <v>230</v>
      </c>
      <c r="AH2" s="320" t="s">
        <v>231</v>
      </c>
      <c r="AI2" s="320" t="s">
        <v>232</v>
      </c>
      <c r="AJ2" s="320" t="s">
        <v>233</v>
      </c>
      <c r="AK2" s="320" t="s">
        <v>234</v>
      </c>
      <c r="AL2" s="43"/>
      <c r="AM2" s="318" t="s">
        <v>235</v>
      </c>
      <c r="AN2" s="318" t="s">
        <v>236</v>
      </c>
      <c r="AO2" s="318" t="s">
        <v>237</v>
      </c>
      <c r="AP2" s="318" t="s">
        <v>238</v>
      </c>
      <c r="AQ2" s="318" t="s">
        <v>239</v>
      </c>
      <c r="AR2" s="318" t="s">
        <v>240</v>
      </c>
      <c r="AS2" s="318" t="s">
        <v>241</v>
      </c>
      <c r="AT2" s="318" t="s">
        <v>242</v>
      </c>
      <c r="AU2" s="48"/>
      <c r="AV2" s="319" t="s">
        <v>235</v>
      </c>
      <c r="AW2" s="47"/>
      <c r="AX2" s="319" t="s">
        <v>236</v>
      </c>
      <c r="AY2" s="319" t="s">
        <v>237</v>
      </c>
      <c r="AZ2" s="319" t="s">
        <v>238</v>
      </c>
      <c r="BA2" s="319" t="s">
        <v>243</v>
      </c>
      <c r="BB2" s="319" t="s">
        <v>240</v>
      </c>
      <c r="BC2" s="319" t="s">
        <v>241</v>
      </c>
      <c r="BD2" s="319" t="s">
        <v>244</v>
      </c>
      <c r="BE2" s="316" t="s">
        <v>52</v>
      </c>
      <c r="BF2" s="316" t="s">
        <v>245</v>
      </c>
      <c r="BG2" s="316" t="s">
        <v>246</v>
      </c>
      <c r="BH2" s="316" t="s">
        <v>247</v>
      </c>
      <c r="BI2" s="317" t="s">
        <v>248</v>
      </c>
    </row>
    <row r="3" spans="1:61" ht="39.950000000000003" customHeight="1" x14ac:dyDescent="0.25">
      <c r="A3" s="326"/>
      <c r="B3" s="326"/>
      <c r="C3" s="326"/>
      <c r="D3" s="326"/>
      <c r="E3" s="326"/>
      <c r="F3" s="326"/>
      <c r="G3" s="326"/>
      <c r="H3" s="326"/>
      <c r="I3" s="322"/>
      <c r="J3" s="34" t="s">
        <v>249</v>
      </c>
      <c r="K3" s="44" t="s">
        <v>24</v>
      </c>
      <c r="L3" s="44" t="s">
        <v>26</v>
      </c>
      <c r="M3" s="322"/>
      <c r="N3" s="322"/>
      <c r="O3" s="322"/>
      <c r="P3" s="322"/>
      <c r="Q3" s="322"/>
      <c r="R3" s="322"/>
      <c r="S3" s="322"/>
      <c r="T3" s="44" t="s">
        <v>250</v>
      </c>
      <c r="U3" s="323"/>
      <c r="V3" s="323"/>
      <c r="W3" s="323"/>
      <c r="X3" s="323"/>
      <c r="Y3" s="323"/>
      <c r="Z3" s="323"/>
      <c r="AA3" s="323"/>
      <c r="AB3" s="323"/>
      <c r="AC3" s="45" t="s">
        <v>52</v>
      </c>
      <c r="AD3" s="320"/>
      <c r="AE3" s="320"/>
      <c r="AF3" s="320"/>
      <c r="AG3" s="320"/>
      <c r="AH3" s="320"/>
      <c r="AI3" s="320"/>
      <c r="AJ3" s="320"/>
      <c r="AK3" s="320"/>
      <c r="AL3" s="43" t="s">
        <v>52</v>
      </c>
      <c r="AM3" s="318"/>
      <c r="AN3" s="318"/>
      <c r="AO3" s="318"/>
      <c r="AP3" s="318"/>
      <c r="AQ3" s="318"/>
      <c r="AR3" s="318"/>
      <c r="AS3" s="318"/>
      <c r="AT3" s="318"/>
      <c r="AU3" s="48" t="s">
        <v>52</v>
      </c>
      <c r="AV3" s="319"/>
      <c r="AW3" s="47" t="s">
        <v>251</v>
      </c>
      <c r="AX3" s="319"/>
      <c r="AY3" s="319"/>
      <c r="AZ3" s="319"/>
      <c r="BA3" s="319"/>
      <c r="BB3" s="319"/>
      <c r="BC3" s="319"/>
      <c r="BD3" s="319"/>
      <c r="BE3" s="316"/>
      <c r="BF3" s="316"/>
      <c r="BG3" s="316"/>
      <c r="BH3" s="316"/>
      <c r="BI3" s="317"/>
    </row>
    <row r="4" spans="1:61" ht="39.950000000000003" customHeight="1" x14ac:dyDescent="0.25">
      <c r="A4" s="1" t="s">
        <v>252</v>
      </c>
      <c r="B4" s="1" t="s">
        <v>253</v>
      </c>
      <c r="C4" s="1" t="s">
        <v>254</v>
      </c>
      <c r="D4" s="1" t="s">
        <v>252</v>
      </c>
      <c r="E4" s="1" t="s">
        <v>255</v>
      </c>
      <c r="F4" s="1" t="s">
        <v>253</v>
      </c>
      <c r="G4" s="1"/>
      <c r="H4" s="1" t="s">
        <v>256</v>
      </c>
      <c r="I4" s="2" t="s">
        <v>257</v>
      </c>
      <c r="J4" s="35" t="s">
        <v>258</v>
      </c>
      <c r="K4" s="2"/>
      <c r="L4" s="2" t="s">
        <v>259</v>
      </c>
      <c r="M4" s="2" t="s">
        <v>253</v>
      </c>
      <c r="N4" s="2" t="s">
        <v>253</v>
      </c>
      <c r="O4" s="2" t="s">
        <v>260</v>
      </c>
      <c r="P4" s="2" t="s">
        <v>253</v>
      </c>
      <c r="Q4" s="2" t="s">
        <v>261</v>
      </c>
      <c r="R4" s="2" t="s">
        <v>252</v>
      </c>
      <c r="S4" s="2" t="s">
        <v>252</v>
      </c>
      <c r="T4" s="2" t="s">
        <v>252</v>
      </c>
      <c r="U4" s="26" t="s">
        <v>252</v>
      </c>
      <c r="V4" s="26" t="s">
        <v>262</v>
      </c>
      <c r="W4" s="26" t="s">
        <v>263</v>
      </c>
      <c r="X4" s="26" t="s">
        <v>264</v>
      </c>
      <c r="Y4" s="26" t="s">
        <v>264</v>
      </c>
      <c r="Z4" s="26" t="s">
        <v>260</v>
      </c>
      <c r="AA4" s="26" t="s">
        <v>265</v>
      </c>
      <c r="AB4" s="26" t="s">
        <v>253</v>
      </c>
      <c r="AC4" s="26" t="s">
        <v>266</v>
      </c>
      <c r="AD4" s="27" t="s">
        <v>252</v>
      </c>
      <c r="AE4" s="27"/>
      <c r="AF4" s="27" t="s">
        <v>322</v>
      </c>
      <c r="AG4" s="27" t="s">
        <v>264</v>
      </c>
      <c r="AH4" s="27" t="s">
        <v>264</v>
      </c>
      <c r="AI4" s="27" t="s">
        <v>260</v>
      </c>
      <c r="AJ4" s="27" t="s">
        <v>265</v>
      </c>
      <c r="AK4" s="27" t="s">
        <v>253</v>
      </c>
      <c r="AL4" s="27"/>
      <c r="AM4" s="28" t="s">
        <v>252</v>
      </c>
      <c r="AN4" s="28" t="s">
        <v>262</v>
      </c>
      <c r="AO4" s="28" t="s">
        <v>263</v>
      </c>
      <c r="AP4" s="28" t="s">
        <v>264</v>
      </c>
      <c r="AQ4" s="28" t="s">
        <v>264</v>
      </c>
      <c r="AR4" s="28" t="s">
        <v>260</v>
      </c>
      <c r="AS4" s="28" t="s">
        <v>265</v>
      </c>
      <c r="AT4" s="28" t="s">
        <v>253</v>
      </c>
      <c r="AU4" s="28"/>
      <c r="AV4" s="29" t="s">
        <v>252</v>
      </c>
      <c r="AW4" s="29"/>
      <c r="AX4" s="29" t="s">
        <v>262</v>
      </c>
      <c r="AY4" s="29" t="s">
        <v>263</v>
      </c>
      <c r="AZ4" s="29" t="s">
        <v>264</v>
      </c>
      <c r="BA4" s="29" t="s">
        <v>264</v>
      </c>
      <c r="BB4" s="29" t="s">
        <v>260</v>
      </c>
      <c r="BC4" s="29" t="s">
        <v>265</v>
      </c>
      <c r="BD4" s="29"/>
      <c r="BE4" s="50" t="s">
        <v>266</v>
      </c>
      <c r="BF4" s="50"/>
      <c r="BG4" s="50" t="s">
        <v>266</v>
      </c>
      <c r="BH4" s="50" t="s">
        <v>253</v>
      </c>
      <c r="BI4" s="317"/>
    </row>
    <row r="5" spans="1:61" ht="104.25" customHeight="1" x14ac:dyDescent="0.25">
      <c r="A5" s="58"/>
      <c r="B5" s="49" t="s">
        <v>267</v>
      </c>
      <c r="C5" s="347" t="s">
        <v>323</v>
      </c>
      <c r="D5" s="348">
        <v>44670</v>
      </c>
      <c r="E5" s="337" t="s">
        <v>324</v>
      </c>
      <c r="F5" s="351" t="s">
        <v>339</v>
      </c>
      <c r="G5" s="349">
        <v>143</v>
      </c>
      <c r="H5" s="352" t="s">
        <v>340</v>
      </c>
      <c r="I5" s="353" t="s">
        <v>341</v>
      </c>
      <c r="J5" s="121" t="s">
        <v>342</v>
      </c>
      <c r="K5" s="106" t="s">
        <v>343</v>
      </c>
      <c r="L5" s="119">
        <v>1</v>
      </c>
      <c r="M5" s="119" t="s">
        <v>82</v>
      </c>
      <c r="N5" s="106" t="s">
        <v>344</v>
      </c>
      <c r="O5" s="106" t="s">
        <v>345</v>
      </c>
      <c r="P5" s="31">
        <v>1</v>
      </c>
      <c r="Q5" s="120"/>
      <c r="R5" s="108">
        <v>44682</v>
      </c>
      <c r="S5" s="141">
        <v>44742</v>
      </c>
      <c r="T5" s="122"/>
      <c r="U5" s="108"/>
      <c r="V5" s="109"/>
      <c r="W5" s="40"/>
      <c r="X5" s="100"/>
      <c r="Y5" s="110"/>
      <c r="Z5" s="40"/>
      <c r="AA5" s="111"/>
      <c r="AB5" s="42"/>
      <c r="AC5" s="112"/>
      <c r="AD5" s="113">
        <v>44742</v>
      </c>
      <c r="AE5" s="114" t="s">
        <v>346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267</v>
      </c>
      <c r="C6" s="347"/>
      <c r="D6" s="348"/>
      <c r="E6" s="337"/>
      <c r="F6" s="351"/>
      <c r="G6" s="350"/>
      <c r="H6" s="352"/>
      <c r="I6" s="353"/>
      <c r="J6" s="121" t="s">
        <v>347</v>
      </c>
      <c r="K6" s="106" t="s">
        <v>348</v>
      </c>
      <c r="L6" s="119">
        <v>1</v>
      </c>
      <c r="M6" s="106" t="s">
        <v>349</v>
      </c>
      <c r="N6" s="106" t="s">
        <v>344</v>
      </c>
      <c r="O6" s="106" t="s">
        <v>345</v>
      </c>
      <c r="P6" s="31">
        <v>1</v>
      </c>
      <c r="Q6" s="120"/>
      <c r="R6" s="108">
        <v>44682</v>
      </c>
      <c r="S6" s="141">
        <v>44711</v>
      </c>
      <c r="T6" s="122"/>
      <c r="U6" s="41"/>
      <c r="V6" s="116"/>
      <c r="W6" s="37"/>
      <c r="X6" s="100"/>
      <c r="Y6" s="110"/>
      <c r="Z6" s="40"/>
      <c r="AA6" s="102"/>
      <c r="AB6" s="42"/>
      <c r="AC6" s="112"/>
      <c r="AD6" s="113">
        <v>44742</v>
      </c>
      <c r="AE6" s="114" t="s">
        <v>350</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152</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6000000}">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xr:uid="{00000000-0002-0000-06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Hernández Jaramillo</cp:lastModifiedBy>
  <cp:revision/>
  <dcterms:created xsi:type="dcterms:W3CDTF">2019-01-04T19:58:30Z</dcterms:created>
  <dcterms:modified xsi:type="dcterms:W3CDTF">2023-07-28T21:05:40Z</dcterms:modified>
  <cp:category/>
  <cp:contentStatus/>
</cp:coreProperties>
</file>