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nher\Downloads\"/>
    </mc:Choice>
  </mc:AlternateContent>
  <bookViews>
    <workbookView xWindow="0" yWindow="0" windowWidth="24000" windowHeight="8130" tabRatio="437" activeTab="1"/>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Seguimiento!$A$3:$X$3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 i="27" l="1"/>
  <c r="N11" i="27"/>
  <c r="M10" i="27"/>
  <c r="L10" i="27"/>
  <c r="K10" i="27"/>
  <c r="J10" i="27"/>
  <c r="I10" i="27"/>
  <c r="H10" i="27"/>
  <c r="G10" i="27"/>
  <c r="F10" i="27"/>
  <c r="F11" i="27" s="1"/>
  <c r="E10" i="27"/>
  <c r="X48" i="28"/>
  <c r="X47" i="28"/>
  <c r="X46" i="28"/>
  <c r="X45" i="28"/>
  <c r="X44" i="28"/>
  <c r="X42" i="28"/>
  <c r="X41" i="28"/>
  <c r="X40" i="28"/>
  <c r="X39" i="28"/>
  <c r="X38" i="28"/>
  <c r="X37" i="28"/>
  <c r="X36" i="28"/>
  <c r="X35" i="28"/>
  <c r="X34" i="28"/>
  <c r="X33" i="28"/>
  <c r="X32" i="28"/>
  <c r="X31" i="28"/>
  <c r="X30" i="28"/>
  <c r="X29" i="28"/>
  <c r="X28" i="28"/>
  <c r="X27" i="28"/>
  <c r="X26" i="28"/>
  <c r="X25" i="28"/>
  <c r="X24" i="28"/>
  <c r="X23" i="28"/>
  <c r="X22" i="28"/>
  <c r="X21" i="28"/>
  <c r="X10" i="28"/>
  <c r="X9" i="28"/>
  <c r="X8" i="28"/>
  <c r="X7" i="28"/>
  <c r="X6" i="28"/>
  <c r="X5" i="28"/>
  <c r="X4" i="28"/>
  <c r="X13" i="28"/>
  <c r="X12" i="28"/>
  <c r="X15" i="28"/>
  <c r="X16" i="28"/>
  <c r="X17" i="28"/>
  <c r="X18" i="28"/>
  <c r="X19" i="28"/>
  <c r="I11" i="27" l="1"/>
  <c r="K11" i="27"/>
  <c r="L11" i="27"/>
  <c r="H11" i="27"/>
  <c r="J11" i="27"/>
  <c r="M11" i="27"/>
  <c r="Y45" i="28"/>
  <c r="Y46" i="28"/>
  <c r="Y47" i="28"/>
  <c r="Y48" i="28"/>
  <c r="Y24" i="28"/>
  <c r="Y23" i="28"/>
  <c r="Y17" i="28"/>
  <c r="S25" i="28"/>
  <c r="T25" i="28" s="1"/>
  <c r="Y25" i="28"/>
  <c r="S26" i="28"/>
  <c r="T26" i="28"/>
  <c r="Y26" i="28"/>
  <c r="S27" i="28"/>
  <c r="T27" i="28" s="1"/>
  <c r="Y27" i="28"/>
  <c r="S28" i="28"/>
  <c r="T28" i="28"/>
  <c r="Y28" i="28"/>
  <c r="S29" i="28"/>
  <c r="T29" i="28"/>
  <c r="Y29" i="28"/>
  <c r="S30" i="28"/>
  <c r="T30" i="28" s="1"/>
  <c r="Y30" i="28"/>
  <c r="S31" i="28"/>
  <c r="T31" i="28" s="1"/>
  <c r="Y31" i="28"/>
  <c r="S32" i="28"/>
  <c r="T32" i="28"/>
  <c r="Y32" i="28"/>
  <c r="S33" i="28"/>
  <c r="T33" i="28" s="1"/>
  <c r="Y33" i="28"/>
  <c r="S34" i="28"/>
  <c r="T34" i="28"/>
  <c r="Y34" i="28"/>
  <c r="S35" i="28"/>
  <c r="T35" i="28" s="1"/>
  <c r="Y35" i="28"/>
  <c r="S36" i="28"/>
  <c r="T36" i="28"/>
  <c r="Y36" i="28"/>
  <c r="S37" i="28"/>
  <c r="T37" i="28"/>
  <c r="Y37" i="28"/>
  <c r="S38" i="28"/>
  <c r="T38" i="28" s="1"/>
  <c r="Y38" i="28"/>
  <c r="S39" i="28"/>
  <c r="T39" i="28" s="1"/>
  <c r="Y39" i="28"/>
  <c r="S40" i="28"/>
  <c r="T40" i="28"/>
  <c r="Y40" i="28"/>
  <c r="S41" i="28"/>
  <c r="T41" i="28" s="1"/>
  <c r="Y41" i="28"/>
  <c r="S42" i="28"/>
  <c r="T42" i="28"/>
  <c r="Y42" i="28"/>
  <c r="S43" i="28"/>
  <c r="T43" i="28" s="1"/>
  <c r="X43" i="28" s="1"/>
  <c r="U43" i="28"/>
  <c r="S44" i="28"/>
  <c r="T44" i="28"/>
  <c r="Y44" i="28"/>
  <c r="S45" i="28"/>
  <c r="T45" i="28"/>
  <c r="S46" i="28"/>
  <c r="T46" i="28" s="1"/>
  <c r="S47" i="28"/>
  <c r="T47" i="28" s="1"/>
  <c r="S48" i="28"/>
  <c r="T48" i="28"/>
  <c r="S15" i="28" l="1"/>
  <c r="T15" i="28" s="1"/>
  <c r="U15" i="28" l="1"/>
  <c r="F10" i="29" l="1"/>
  <c r="J10" i="29"/>
  <c r="I10" i="29"/>
  <c r="H10" i="29"/>
  <c r="G10" i="29"/>
  <c r="E10" i="29"/>
  <c r="D10" i="29"/>
  <c r="G11" i="29" l="1"/>
  <c r="I11" i="29"/>
  <c r="J11" i="29"/>
  <c r="E11" i="29"/>
  <c r="H11" i="29"/>
  <c r="S12" i="28"/>
  <c r="Y12" i="28" s="1"/>
  <c r="S13" i="28"/>
  <c r="T13" i="28" s="1"/>
  <c r="S14" i="28"/>
  <c r="T14" i="28" s="1"/>
  <c r="S16" i="28"/>
  <c r="T16" i="28" s="1"/>
  <c r="S17" i="28"/>
  <c r="S18" i="28"/>
  <c r="T18" i="28" s="1"/>
  <c r="S19" i="28"/>
  <c r="Y19" i="28" s="1"/>
  <c r="S20" i="28"/>
  <c r="T20" i="28" s="1"/>
  <c r="S21" i="28"/>
  <c r="T21" i="28" s="1"/>
  <c r="S22" i="28"/>
  <c r="T22" i="28" s="1"/>
  <c r="S23" i="28"/>
  <c r="T23" i="28" s="1"/>
  <c r="S24" i="28"/>
  <c r="T24" i="28" s="1"/>
  <c r="Y16" i="28"/>
  <c r="T12" i="28" l="1"/>
  <c r="T17" i="28"/>
  <c r="U24" i="28"/>
  <c r="U23" i="28"/>
  <c r="U22" i="28"/>
  <c r="U20" i="28"/>
  <c r="X20" i="28"/>
  <c r="U4" i="28"/>
  <c r="T19" i="28"/>
  <c r="Y13" i="28"/>
  <c r="Y22" i="28"/>
  <c r="Y18" i="28"/>
  <c r="S5" i="28"/>
  <c r="T5" i="28" s="1"/>
  <c r="S7" i="28"/>
  <c r="S8" i="28"/>
  <c r="T8" i="28" s="1"/>
  <c r="S9" i="28"/>
  <c r="S10" i="28"/>
  <c r="S11" i="28"/>
  <c r="T11" i="28" s="1"/>
  <c r="X11" i="28" l="1"/>
  <c r="U11" i="28"/>
  <c r="Y7" i="28"/>
  <c r="T7" i="28"/>
  <c r="Y5" i="28"/>
  <c r="U5" i="28"/>
  <c r="T10" i="28"/>
  <c r="T9" i="28"/>
  <c r="Y6" i="28"/>
  <c r="Y8" i="28"/>
  <c r="Y10" i="28"/>
  <c r="Y9" i="28"/>
  <c r="Y4" i="28"/>
  <c r="U6" i="28" l="1"/>
  <c r="AG6" i="22"/>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tc={668DC2A9-0864-40E6-A034-1EF188246776}</author>
    <author>tc={668DC2A9-0864-40E7-A034-1EF188246776}</author>
    <author>tc={668DC2A9-0864-40E8-A034-1EF188246776}</author>
    <author>Manuela Hernandez</author>
    <author>tc={668DC2A9-0864-40E9-A034-1EF188246776}</author>
    <author>Sandra Patricia Henao Reyes</author>
    <author>tc={668DC2A9-0864-40EA-A034-1EF188246776}</author>
    <author>tc={668DC2A9-0864-40EB-A034-1EF188246776}</author>
    <author>tc={668DC2A9-0864-40EC-A034-1EF188246776}</author>
    <author>tc={668DC2A9-0864-40ED-A034-1EF188246776}</author>
    <author>tc={668DC2A9-0864-40EE-A034-1EF188246776}</author>
    <author>tc={668DC2A9-0864-40EF-A034-1EF188246776}</author>
    <author>tc={668DC2A9-0864-40F0-A034-1EF188246776}</author>
  </authors>
  <commentList>
    <comment ref="O4"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5"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6"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H7" authorId="3"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0"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N11" authorId="5" shapeId="0">
      <text>
        <r>
          <rPr>
            <b/>
            <sz val="9"/>
            <color indexed="81"/>
            <rFont val="Tahoma"/>
            <family val="2"/>
          </rPr>
          <t>Sandra Patricia Henao Reyes:</t>
        </r>
        <r>
          <rPr>
            <sz val="9"/>
            <color indexed="81"/>
            <rFont val="Tahoma"/>
            <family val="2"/>
          </rPr>
          <t xml:space="preserve">
Depende de la contratación de la Historiadora y se le incluye en el ontrato, adicinonalmente, estas fichas para las TRD.</t>
        </r>
      </text>
    </comment>
    <comment ref="O11" authorId="3" shapeId="0">
      <text>
        <r>
          <rPr>
            <b/>
            <sz val="9"/>
            <color indexed="81"/>
            <rFont val="Tahoma"/>
            <family val="2"/>
          </rPr>
          <t>Manuela Hernandez:</t>
        </r>
        <r>
          <rPr>
            <sz val="9"/>
            <color indexed="81"/>
            <rFont val="Tahoma"/>
            <family val="2"/>
          </rPr>
          <t xml:space="preserve">
Se aprobó segunda prórroga mediante memorando n°3-2023-1947 del 23/11/2023.
Se aprobó prorroga mediante memorando n°3-2023-807 del 16/05/2023.</t>
        </r>
      </text>
    </comment>
    <comment ref="H12" authorId="3"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O12" authorId="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3" authorId="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5" authorId="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6" authorId="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7" authorId="1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8" authorId="1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O19" authorId="1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aprobó segunda prórroga mediante memorando n°3-2023-1058 del 28706/2023.</t>
        </r>
      </text>
    </comment>
    <comment ref="N25" authorId="5" shapeId="0">
      <text>
        <r>
          <rPr>
            <b/>
            <sz val="9"/>
            <color indexed="81"/>
            <rFont val="Tahoma"/>
            <family val="2"/>
          </rPr>
          <t>Sandra Patricia Henao Reyes:</t>
        </r>
        <r>
          <rPr>
            <sz val="9"/>
            <color indexed="81"/>
            <rFont val="Tahoma"/>
            <family val="2"/>
          </rPr>
          <t xml:space="preserve">
</t>
        </r>
      </text>
    </comment>
    <comment ref="O25" authorId="5" shapeId="0">
      <text>
        <r>
          <rPr>
            <b/>
            <sz val="9"/>
            <color indexed="81"/>
            <rFont val="Tahoma"/>
            <family val="2"/>
          </rPr>
          <t>Sandra Patricia Henao Reyes:</t>
        </r>
        <r>
          <rPr>
            <sz val="9"/>
            <color indexed="81"/>
            <rFont val="Tahoma"/>
            <family val="2"/>
          </rPr>
          <t xml:space="preserve">
Se determina esta fecha, </t>
        </r>
      </text>
    </comment>
  </commentList>
</comments>
</file>

<file path=xl/sharedStrings.xml><?xml version="1.0" encoding="utf-8"?>
<sst xmlns="http://schemas.openxmlformats.org/spreadsheetml/2006/main" count="1237" uniqueCount="451">
  <si>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</si>
  <si>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</si>
  <si>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</si>
  <si>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</si>
  <si>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</si>
  <si>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</si>
  <si>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</si>
  <si>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</si>
  <si>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</si>
  <si>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</si>
  <si>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</si>
  <si>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</si>
  <si>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</si>
  <si>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</si>
  <si>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</si>
  <si>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</si>
  <si>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</si>
  <si>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</si>
  <si>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</si>
  <si>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</si>
  <si>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</si>
  <si>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</si>
  <si>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</si>
  <si>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</si>
  <si>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</si>
  <si>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</si>
  <si>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</si>
  <si>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</si>
  <si>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</si>
  <si>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</si>
  <si>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</si>
  <si>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</si>
  <si>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</si>
  <si>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</si>
  <si>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</si>
  <si>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</si>
  <si>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</si>
  <si>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</si>
  <si>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</si>
  <si>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</si>
  <si>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</si>
  <si>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</si>
  <si>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</si>
  <si>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</si>
  <si>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</si>
  <si>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</si>
  <si>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</si>
  <si>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</si>
  <si>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</si>
  <si>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</si>
  <si>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</si>
  <si>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</si>
  <si>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</si>
  <si>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</si>
  <si>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</si>
  <si>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</si>
  <si>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</si>
  <si>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</si>
  <si>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</si>
  <si>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</si>
  <si>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</si>
  <si>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</si>
  <si>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</si>
  <si>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</si>
  <si>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</si>
  <si>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</si>
  <si>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Seguimiento IV Trimestre</t>
  </si>
  <si>
    <t>4.Fecha seguimiento</t>
  </si>
  <si>
    <t>4.Detalle del avance de la acción de mejora</t>
  </si>
  <si>
    <t>4.Actividades realizadas  a la fecha</t>
  </si>
  <si>
    <t>4.Resultado del indicador</t>
  </si>
  <si>
    <t>4. 100% avance en ejecución de la meta</t>
  </si>
  <si>
    <t>4.Alerta</t>
  </si>
  <si>
    <t>4.Analisis - Seguimiento OCI</t>
  </si>
  <si>
    <t>4. Auditor que realizó el seguimiento</t>
  </si>
  <si>
    <t>4. Estado de la acción</t>
  </si>
  <si>
    <t>Origen Externo</t>
  </si>
  <si>
    <t>INFORME VISITA DIRECCIÓN DISTRITAL DE ARCHIVO 2019</t>
  </si>
  <si>
    <t>GESTIÓN DOCUMENTAL</t>
  </si>
  <si>
    <t xml:space="preserve">No cuenta con Tablas de Valoracion Documental TVD convalidadas por el ente competente </t>
  </si>
  <si>
    <t>Aún no se ha terminado el levantamiento del inventario único documental del fondo documental acumulado para todos los periodos históricos</t>
  </si>
  <si>
    <t>4. Elaboración de las Tablas de Valoración Documental</t>
  </si>
  <si>
    <t>Tablas de Valoración por cada uno de los 7 periodos</t>
  </si>
  <si>
    <t>Correctiva</t>
  </si>
  <si>
    <t>Unidad de Bienes y Servicios</t>
  </si>
  <si>
    <t>31/12/2023</t>
  </si>
  <si>
    <t>Se idetifico que son 9 periodos, esta en proceso de desarrollo, depende de la finalizacion del inventario documental las series y subseries que en este se identifiquen.</t>
  </si>
  <si>
    <t>Se presentaron evidencias de los avances realizados en el proceso de implementación de la acción de mejora, como el Acta de Reunión de trabajo grupo interdisciplinario (sin fecha), donde se identificó que las tablas de valoración es para 9 periodos históricos y no 7 como se propuso en el documento “Historia Institucional de la Lotería de Bogotá”, en consecuencia las TVD aún se encuentran en proceso.</t>
  </si>
  <si>
    <t>Islena Pineda Rodríguez</t>
  </si>
  <si>
    <t>5. Elaboración de la memoria descriptiva según requerimientos Acuerdo 04 de 2019 del AGN</t>
  </si>
  <si>
    <t>Memoria descriptiva</t>
  </si>
  <si>
    <t>Se presentaron evidencias de los avances realizados en el proceso de implementación de la acción de mejora, como el Acta de Reunión de trabajo grupo interdisciplinario (sin fecha), donde se identificó que las tablas de valoración es para 9 periodos históricos y no 7 como se propuso en el documento “Historia Institucional de la Lotería de Bogotá”; en consecuencia la memoria descriptiva, aún se encuentra en proceso.</t>
  </si>
  <si>
    <t xml:space="preserve">6. Presentar las TVD al  Comité Institucional de gestión y Desempeño
</t>
  </si>
  <si>
    <t>Acta de aprobación del Comité Institucional de Gestión y Desempeño</t>
  </si>
  <si>
    <t xml:space="preserve">Se presentaron evidencias de los avances realizados en el proceso de implementación de la acción de mejora, como el Acta de Reunión de trabajo grupo interdisciplinario (sin fecha), donde se identificó que las tablas de valoración es para 9 periodos históricos y no 7 como se propuso en el documento “Historia Institucional de la Lotería de Bogotá”; en consecuencia la presentación de las TVD para aprobación por parte del Comité Institucional de Gestión y Desempeño, se producirá una vez se ejecuten las dos acciones de mejora anteriormente descritas para este mismo hallazgo. </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</si>
  <si>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</si>
  <si>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</si>
  <si>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</si>
  <si>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</si>
  <si>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Es necesario la convalidacion de las tablas de valoracion documental</t>
  </si>
  <si>
    <t xml:space="preserve">EN TERMINO </t>
  </si>
  <si>
    <t xml:space="preserve">No se presentaron evidencias de avances en las acciones de mejoramiento a implementar.  </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</si>
  <si>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</si>
  <si>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</si>
  <si>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</si>
  <si>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</si>
  <si>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Es necesario la convalidacion de las tablas de valoracion documental para su aplicacion</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</si>
  <si>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</si>
  <si>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</si>
  <si>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</si>
  <si>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</si>
  <si>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</si>
  <si>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</si>
  <si>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</si>
  <si>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</si>
  <si>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ya se encuentra incluido en el manual de funciones para la vigencia 2024.</t>
  </si>
  <si>
    <t>INFORME VISITA DIRECCIÓN DISTRITAL DE ARCHIVO 2021</t>
  </si>
  <si>
    <t>Actualización de las Tablas de Retención Documental</t>
  </si>
  <si>
    <t>La TRD no fueron actualizadas una vez se expidió el acuerdo 005 de 2015 por la cual se modifican las funciones de algunas dependencias, de conformidad con la normatividad vigente.</t>
  </si>
  <si>
    <t>9. Enviar las Tablas de Retención para convalidación a la Dirección Distrital Archivo de Bogotá</t>
  </si>
  <si>
    <t xml:space="preserve">Comunicación de envío de las TRD con anexos
</t>
  </si>
  <si>
    <t>Se enviaron las Tablas de Retención para convalidación a la Dirección Distrital Archivo de Bogotá el dia 06 de Dciembre 2023 con radicado 2-2023-1893, no obstante se solicita prolongar la accion toda vez que el dia 11 de enero 2024 se sostuvo una reunion que el archivo distrital de bogota y el mismo sugirio verificar los entregables de estas TRD por lo cual se acordo la devolucion de estas para realizar dicho proceso.</t>
  </si>
  <si>
    <t xml:space="preserve">Se presentó como evidencia del cumplimiento de esta acicón de mejora el oficio No.con radicado 2-2023-1893 del 6 de diciembre de 2023, el cual es acorde con la acción de mejora y la unidad de medida. </t>
  </si>
  <si>
    <t>CERRADA</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</si>
  <si>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</si>
  <si>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</si>
  <si>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</si>
  <si>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Implementar el Banco Terminológico </t>
  </si>
  <si>
    <t>Actualización del Banco Terminológico de acuerdo con la actualización de las tablas de Retención Documental y el Modelo de Requisitos de Documentos Electrónicos</t>
  </si>
  <si>
    <t>SECRETARIA GENERAL</t>
  </si>
  <si>
    <t>Una vez convalidado las TRD se iniciara la actualizacion del banco terminologico correspondiente a dicha tabla documental.</t>
  </si>
  <si>
    <t xml:space="preserve">No se presentaron evidencias sobre avances de las acciones de mejora a implementar.  </t>
  </si>
  <si>
    <t>Implementar el Modelo de Requisitos para la Gestión de los Documentos Electrónicos</t>
  </si>
  <si>
    <t>Herramienta de evaluación -SGD</t>
  </si>
  <si>
    <t>se encuentra en porceso de elaboracion del Checklist para la implementacion del Modelo de requisitos para la gestion de los Documentos Electronicos.</t>
  </si>
  <si>
    <t>Actualizar los inventarios documentales de los archivos de gestión</t>
  </si>
  <si>
    <t>Las dependencias no actualizan los inventarios de los archivos de gestión</t>
  </si>
  <si>
    <t>Realizar el seguimiento a las dependencias para el cumplimiento de la actualización de los inventarios documentales de los archivos de gestión</t>
  </si>
  <si>
    <t>Formato de Inventario Único Documental actualizado por cada una de las dependencias</t>
  </si>
  <si>
    <t>27/12/2023</t>
  </si>
  <si>
    <t>el dia 27 de Diciembre la Unidad de recursos fisicos envia comunicacion solicitando la actualizando de los archivos de gestion por medio de los instrumentos pertinentes (Formato unica de inventario documental- Fuid)</t>
  </si>
  <si>
    <t>OK</t>
  </si>
  <si>
    <t>Se presentaron como evidencias del cumplimiento de la acción de mejora actas de visita a los archivos de gestión del 12 de diciembre de 2023, realizadas a Talento Humano y Control Interno y de fecha 27 de diciembre de 2023 realizada a Oficial de Cumplimiento.</t>
  </si>
  <si>
    <t>CUMPLIDA</t>
  </si>
  <si>
    <t xml:space="preserve">CERRADO </t>
  </si>
  <si>
    <t>Elaborar el procedimiento o instrutivo para la digitalización de documentos de archivo</t>
  </si>
  <si>
    <t>No se había contemplado elaborar dicho instructivo</t>
  </si>
  <si>
    <t>Elaborar el procedimiento para la digitalización de documentos de archivo</t>
  </si>
  <si>
    <t>Procecimiento y/o instructivo para la digitalización de documentos de archivo.</t>
  </si>
  <si>
    <t>ya se encuentra una version, se debera actualizar en relacion con el modelo MIGDA del archivo distrital de bogota y presentarla aprobacion al comite de gestion y desempeño.</t>
  </si>
  <si>
    <t xml:space="preserve">Si bien, se presenta como evidencia la Política de Gestión Documental, donde se toca tangencialmente la digitalización de los documentos de archivo. Lo cierto es que el documento necesario para dar cumplimiento a la implementación de la acción de mejora es el procedimiento o instructivo el cual no fue evidenciado. </t>
  </si>
  <si>
    <t>ABIERTO</t>
  </si>
  <si>
    <t>Formular, aprobar e implementar el esquema de metadatos para la gestión de documentos electrónicos de archivo</t>
  </si>
  <si>
    <t>No se había  formulado, a raíz, de que las Tablas de Retención Documental no se encontraban actualizadas</t>
  </si>
  <si>
    <t>formular el esquema de metados para la gestión de documentos electrónicos de archivo</t>
  </si>
  <si>
    <t>Esquema de Metados para la Gestión de Documentos Electrónicos de Archivo</t>
  </si>
  <si>
    <t>el esquema de metadatos se debe plantear una vez el SIGA este un 100% implementado en todos sus modulos.</t>
  </si>
  <si>
    <t>Aprobar el esquema de metadatos para la gestión de documentos electrónicos de archivo</t>
  </si>
  <si>
    <t>Acta de aprobación por parte del Comité Institucional de Gestión y Desempeño</t>
  </si>
  <si>
    <t>Una vez se formule el esquema de metadatos para la gestion de documentos electronicos se solicitara sua aprobacion por el comite institucional de gestion y desempeño.</t>
  </si>
  <si>
    <t>Implementar el Esquema de Metadatos para la Gestión de Documentos Electrónicos de Archivo</t>
  </si>
  <si>
    <t>Acto Administrativo de adopción e implementación Esquema de Metadatos para la Gestión de Documentos Electrónicos de Archivo</t>
  </si>
  <si>
    <t>Una vez se apruebe el esquema de metadatos por el  comite institucional de gestion y desempeño. se dara inicio asu implementacion.</t>
  </si>
  <si>
    <t>Implementar mecanismos de firma electrónica para la producción de documentos electrónicos de archivo-SGDA para controlar el ciclo vital de los documentos electrónicos de archivo desde su producción hasta su disposisicón final, garantizando el acceso y preservación de los documentos producidos por la entidad</t>
  </si>
  <si>
    <t>falta de controles para implementar la firma electrónica</t>
  </si>
  <si>
    <t>Implementación de la firma electrónica</t>
  </si>
  <si>
    <t>Comunicaciones oficiales con firma electrónica</t>
  </si>
  <si>
    <t>la implentacion de la firma electronica  se debe  realizar  una vez el SIGA este un 100% implementado en todos sus modulos.</t>
  </si>
  <si>
    <t>Formular e implementar la política de cero papel</t>
  </si>
  <si>
    <t>Falta de seguimiento de los procesos</t>
  </si>
  <si>
    <t xml:space="preserve">Formular la política de cero papel </t>
  </si>
  <si>
    <t>Se formula Politica de cero papel el dia 27/12/23 y se aprueba el dia 04/01/2024 por comite institucional de gestion y desempeño</t>
  </si>
  <si>
    <t>Aunque no se presentó el acta como lo establece la unidad de medida, lo cieto es que se evidencia documento oficial denominado  "Política de Cero Papel" con Aprobación: Comité Institucional de Gestión y Desempeño y 04 de enero de 2024</t>
  </si>
  <si>
    <t xml:space="preserve">CERRADA </t>
  </si>
  <si>
    <t xml:space="preserve"> Implementar la política de cero papel</t>
  </si>
  <si>
    <t>Implementar la política de cero papel</t>
  </si>
  <si>
    <t xml:space="preserve">Guía para la implementación de la política de eficiencia en el uso y consumo del papel </t>
  </si>
  <si>
    <t>31/05/2024</t>
  </si>
  <si>
    <t>30/12/2023</t>
  </si>
  <si>
    <t>el dia 30 Diciembre del 2023 se solicito a la dependencia de Control interno por medio de correo electronico, la apliacion para el dia 31 de Mayo del 2024, para su implentacion se realizara atravez de una herramienta de medicion adjunto.</t>
  </si>
  <si>
    <t xml:space="preserve">ALERTA </t>
  </si>
  <si>
    <t>Se presentó como evidencia una matriz de control en reducción de papel, con referentes y el cronograma anual, al analizarlo se pudo determinar que este documento NO contituye la Guía para la implementación de la política de eficiencia en el uso y consumo del papel, por lo tanto,se considera que la acción de mejora se cumplió.</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</si>
  <si>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</si>
  <si>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</si>
  <si>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</si>
  <si>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</si>
  <si>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el dia 30 Diciembre del 2023 se solicito a la dependencia de Control interno por medio de correo electronico, la apliacion para el dia 31 de Mayo del 2024</t>
  </si>
  <si>
    <t xml:space="preserve">No se presentaron evidencias sobre avances de las acciones de mejora a implementar, como es el Plan de Preservación Digital. </t>
  </si>
  <si>
    <t>Enviar aprobación el documento del Sistema Integrado de Conservación</t>
  </si>
  <si>
    <t xml:space="preserve">Sistema Integrado de Conservación aprobado </t>
  </si>
  <si>
    <t xml:space="preserve">No se presentaron evidencias sobre avances de las acciones de mejora a implementar, como es el Sistema Integrado de Conservación aprobado.  </t>
  </si>
  <si>
    <t>Incluir en el informe de rendición de cuentas de la entidad las acciones, logros y dificultades del proceso de gestión documental.</t>
  </si>
  <si>
    <t xml:space="preserve">No se tuvo en cuenta el proceso de gestión documental por parte de los involucrados </t>
  </si>
  <si>
    <t>Incluir en el informe de rendición de cuentas la gestión del proceso de gestión documental</t>
  </si>
  <si>
    <t>Informe de Rendición de Cuentas</t>
  </si>
  <si>
    <t>30/03/2024</t>
  </si>
  <si>
    <t>No se realizo esta accion</t>
  </si>
  <si>
    <t xml:space="preserve">No se presentaron evidencias sobre avances de las acciones de mejora a implementar, como es el Documento de Informe de Rendición de Cuentas.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</si>
  <si>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</si>
  <si>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</si>
  <si>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</si>
  <si>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rPr>
      <t xml:space="preserve">NOTA ACLARATORIA: </t>
    </r>
    <r>
      <rPr>
        <sz val="10"/>
        <color rgb="FF000000"/>
        <rFont val="Arial Narrow"/>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</si>
  <si>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</si>
  <si>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</si>
  <si>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</si>
  <si>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estos programas especificos se implementan una vez actualizado e implementado el programa de gestion documental.</t>
  </si>
  <si>
    <t xml:space="preserve">Si bien, se presenta como evidencia el Programa de Gestión Documental, donde los 7 programas específicos son contemplados, no existe evidencia de los informes que señala la unidad de medida.  </t>
  </si>
  <si>
    <t>Incorporar en la herramienta de seguimiento a la ejecución del programa de gestión documental una columna que permita identificar si las actividades programadas responden a la implementación del Programa de Gestión Documental, Plan Institucional de Archivos o Sistema Integrado de Conservación</t>
  </si>
  <si>
    <t>Sugerencia del Archivo de Bogotá, teniendo en cuenta que no hay un formato estipulado para la herramienta de seguimiento</t>
  </si>
  <si>
    <t xml:space="preserve">
1. Formalizar el formato de herramienta de seguimiento con la Oficina Asesora de Planeación
2. Incluir en la herramienta de seguimiento los campos de Programa de Gestión Documental-PGD y Plan Institucional de Archivos -PINAR</t>
  </si>
  <si>
    <t>Formato de Herramienta de seguimiento actualizada y aprobada por el Comité Institucional de Gestión y Desempeño</t>
  </si>
  <si>
    <t>Acción Correctiva</t>
  </si>
  <si>
    <t>se dara inicio en el mes de febrero</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</si>
  <si>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</si>
  <si>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</si>
  <si>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rPr>
      <t xml:space="preserve">1 .Verificación y organización de los expedientes de cada una de las dependencias de acuerdo con las Tablas de Retención Documental
</t>
    </r>
    <r>
      <rPr>
        <b/>
        <sz val="10"/>
        <color rgb="FF000000"/>
        <rFont val="Arial Narrow"/>
      </rPr>
      <t>NOTA</t>
    </r>
    <r>
      <rPr>
        <sz val="10"/>
        <color rgb="FF000000"/>
        <rFont val="Arial Narrow"/>
      </rPr>
      <t>: Los informes de se entregaran uno por cada seguimiento del Plan de Mejoramiento</t>
    </r>
  </si>
  <si>
    <t>Informe de los expedientes organizados, que contenga la descripción de la verificación de la organización de los expedientes de la dependencias, de acuerdo con las TRD</t>
  </si>
  <si>
    <r>
      <t xml:space="preserve">1. Elaboración del Inventario Único conforme a las series y subseries documentales de acuerdo con la TRD.
</t>
    </r>
    <r>
      <rPr>
        <b/>
        <sz val="10"/>
        <rFont val="Arial Narrow"/>
        <family val="2"/>
      </rPr>
      <t>NOTA:</t>
    </r>
    <r>
      <rPr>
        <sz val="1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</si>
  <si>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</si>
  <si>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</si>
  <si>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</si>
  <si>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</si>
  <si>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</si>
  <si>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 xml:space="preserve">2. Implementar las actividades  del Modelo de Requisitos de Documentos Electrónicos </t>
  </si>
  <si>
    <t>Informe de seguimiento reportando las actividades implementadas</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</si>
  <si>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</si>
  <si>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</si>
  <si>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</si>
  <si>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</si>
  <si>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Una vez convalidado las TDV se iniciara las tranferencias documentales secundarias.</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</si>
  <si>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</si>
  <si>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</si>
  <si>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</si>
  <si>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</si>
  <si>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</si>
  <si>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</si>
  <si>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Contratar el profesional en Conservación  e incluir dentro de las obligaciones del contrato la Implementación del l Plan de Conservación Documental </t>
  </si>
  <si>
    <t xml:space="preserve">Contrato de prestación de servicios </t>
  </si>
  <si>
    <t>Para el mes de enero del 2024 se iniciara con la elaboracion del estudio previo.</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</si>
  <si>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</si>
  <si>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</si>
  <si>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</si>
  <si>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</si>
  <si>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Actualizar la Tabla de Control de Acceso</t>
  </si>
  <si>
    <r>
      <rPr>
        <sz val="10"/>
        <color rgb="FF000000"/>
        <rFont val="Arial Narrow"/>
      </rPr>
      <t xml:space="preserve">No hay  se tuvo en  cuenta dichos capos en el  momento de la elaboración del documento, por lo tanto, se debe incluir en la Tabla de Control de Acceso los privilegios para editar, leer, organizar, transferir, publicar y copiar.
</t>
    </r>
    <r>
      <rPr>
        <b/>
        <sz val="10"/>
        <color rgb="FF000000"/>
        <rFont val="Arial Narrow"/>
      </rPr>
      <t>NOTA</t>
    </r>
    <r>
      <rPr>
        <sz val="10"/>
        <color rgb="FF000000"/>
        <rFont val="Arial Narrow"/>
      </rPr>
      <t xml:space="preserve">: Las fechas propuestas se dan en razón, a que es necesario contar con las tablas de retención convalidadas, de modo tal, que no se suscite ningún cambio y se pueda pasar el documento para aprobación del Comité Institucional de Gestión </t>
    </r>
  </si>
  <si>
    <t>Incluir en la Tabla de Control de Acceso los privilegios para editar, leer, organizar, transferir, publicar y copiar</t>
  </si>
  <si>
    <t>Tabla de Control de Acceso actualizada</t>
  </si>
  <si>
    <t>Esta accion iniciara en el mes de marzo</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</si>
  <si>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</si>
  <si>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</si>
  <si>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</si>
  <si>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</si>
  <si>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la politica sobre los documentos electronicos archivo se debe plantear una vez el SIGA este un 100% implementado en todos sus modulos.</t>
  </si>
  <si>
    <t>2. Aprobar ante el Comité Institucional de Gestión y Desempeño el documento sobre las políticas para los documentos electrónicos de archivo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</si>
  <si>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</si>
  <si>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</si>
  <si>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</si>
  <si>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</si>
  <si>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</si>
  <si>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</si>
  <si>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esta accion se encuentra en curso con el profesional contratado.</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</si>
  <si>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</si>
  <si>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</si>
  <si>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</si>
  <si>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</si>
  <si>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esta accion iniciara una vez contratado el profesional en conservacion.</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</si>
  <si>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</si>
  <si>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</si>
  <si>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</si>
  <si>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</si>
  <si>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</si>
  <si>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se dara inicio a esta actividada una vez el plan de presevacion digitaol este aprobado por el comite institucional de gestion y desempeño.</t>
  </si>
  <si>
    <t>Falta de estrategias que garanticen la reducción del consumo de papel en la entidad.</t>
  </si>
  <si>
    <t>1. Formular estrategias o acciones para reducción del consumo de papel en la entidad.</t>
  </si>
  <si>
    <t>Documento aprobado por la instancia correspondiente al interior de la Lotería de Bogotá,  que contenga la estrategia de reducción de consumo de papel</t>
  </si>
  <si>
    <t>Estrategia</t>
  </si>
  <si>
    <t xml:space="preserve">Se presentó como evidencia LA POLITA DE CERO PAPEL, con  Aprobación: Comité Institucional de Gestión y Desempeño
04 de enero de 2024
</t>
  </si>
  <si>
    <t>Capacitar y socializar la estrategia.</t>
  </si>
  <si>
    <t>Realizar jornadas de capacitación de herramientas colaborativas</t>
  </si>
  <si>
    <t>Capacitación y socialización</t>
  </si>
  <si>
    <t>31/04/2024</t>
  </si>
  <si>
    <t>esta accion ya se encuentra planteada en la politica de cero papel aprobada por el comite institucional de gestion y desempeño</t>
  </si>
  <si>
    <t>No se presentaron evidencias sobre la realización de jornadas de capacitación de herramientas colaborativas.</t>
  </si>
  <si>
    <t>Falta de estrategias para la difusión de la historia laboral</t>
  </si>
  <si>
    <t>Diseñar la estrategia de difusión de historia laboral</t>
  </si>
  <si>
    <t>Documento aprobado por la instancia correspondiente al interior de la Lotería de Bogotá,  que contenga la estrategia de difusión de la historia laboral</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</si>
  <si>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</si>
  <si>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</si>
  <si>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</si>
  <si>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</si>
  <si>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</si>
  <si>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t>Elaborar un protocolo para la gestión documental de los archivos relativos a la violación de los derechos humanos, en donde se definan claramente los lineamientos para el manejo de dichos expedientes al interior de la entidad.</t>
  </si>
  <si>
    <t>Diagnóstico</t>
  </si>
  <si>
    <t>esta accion se desarrolla paralelamente con la elaboracion primaria y secundaria de las TRD Y TBD</t>
  </si>
  <si>
    <t>Socializar el protocolo para la gestión documental de los archivos relativos a la violación de los derechos humanos, a todos los servidores de la entidad.</t>
  </si>
  <si>
    <t>TABLA RESUMEN ESTADO PLANES DE MEJORAMIENTO-ARCHIVO DISTRITAL</t>
  </si>
  <si>
    <t>ÁREA AFECTADA</t>
  </si>
  <si>
    <t>ORIGEN</t>
  </si>
  <si>
    <t>N° OBSERVACIONES</t>
  </si>
  <si>
    <t>N° OBSERVACIONES CERRADAS</t>
  </si>
  <si>
    <t>N° ACCIONES</t>
  </si>
  <si>
    <t>ACCIONES CERRADAS A 31/12/2022</t>
  </si>
  <si>
    <t>ACCIONES CERRADAS I TRIMESTRE 2023</t>
  </si>
  <si>
    <t>ACCIONES CERRADAS II TRIMESTRE 2023</t>
  </si>
  <si>
    <t>ACCIONES CERRADAS III TRIMESTRE 2023</t>
  </si>
  <si>
    <t>ACCIONES CERRADAS IV TRIMESTRE 2023</t>
  </si>
  <si>
    <t>ACCIONES INCUMPLIDAS</t>
  </si>
  <si>
    <t xml:space="preserve"> EN EJECUCIÓN</t>
  </si>
  <si>
    <t>UNIDAD DE BIENES Y SERVICIOS</t>
  </si>
  <si>
    <t>TOTAL</t>
  </si>
  <si>
    <t>TABLA RESUMEN ESTADO PLANES DE MEJORAMIENTO</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</si>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</sst>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d/mm/yyyy;@"/>
    <numFmt numFmtId="166" formatCode="d/m/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9"/>
      <color indexed="81"/>
      <name val="Tahoma"/>
      <family val="2"/>
    </font>
    <font>
      <sz val="9"/>
      <color indexed="81"/>
      <name val="Tahoma"/>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b/>
      <sz val="11"/>
      <color rgb="FF000000"/>
      <name val="Arial Narrow"/>
      <family val="2"/>
    </font>
    <font>
      <sz val="11"/>
      <color rgb="FF000000"/>
      <name val="Arial Narrow"/>
      <family val="2"/>
    </font>
    <font>
      <sz val="10"/>
      <color rgb="FF000000"/>
      <name val="Arial Narrow"/>
    </font>
    <font>
      <b/>
      <sz val="10"/>
      <color rgb="FF000000"/>
      <name val="Arial Narrow"/>
    </font>
    <font>
      <sz val="10"/>
      <color rgb="FF000000"/>
      <name val="Arial Narrow"/>
      <charset val="1"/>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61">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0" borderId="1" xfId="0" applyFont="1" applyBorder="1" applyAlignment="1" applyProtection="1">
      <alignment horizontal="center" vertical="center" wrapText="1"/>
      <protection locked="0"/>
    </xf>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2" xfId="0" applyFont="1" applyBorder="1" applyAlignment="1">
      <alignment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6" fillId="0" borderId="3" xfId="0" applyFont="1" applyBorder="1" applyAlignment="1">
      <alignment vertical="top" wrapText="1"/>
    </xf>
    <xf numFmtId="0" fontId="37" fillId="0" borderId="2" xfId="0" applyFont="1" applyBorder="1" applyAlignment="1" applyProtection="1">
      <alignment horizontal="center" vertical="center" wrapText="1"/>
      <protection locked="0"/>
    </xf>
    <xf numFmtId="0" fontId="38" fillId="0" borderId="2" xfId="0" applyFont="1" applyBorder="1" applyAlignment="1">
      <alignment horizontal="center" vertical="top" wrapText="1"/>
    </xf>
    <xf numFmtId="0" fontId="38" fillId="0" borderId="1" xfId="0" applyFont="1" applyBorder="1" applyAlignment="1">
      <alignment horizontal="justify" vertical="top"/>
    </xf>
    <xf numFmtId="165" fontId="38" fillId="0" borderId="1" xfId="2" applyNumberFormat="1" applyFont="1" applyBorder="1" applyAlignment="1" applyProtection="1">
      <alignment horizontal="center" vertical="center"/>
      <protection locked="0"/>
    </xf>
    <xf numFmtId="0" fontId="38" fillId="18" borderId="1" xfId="0" applyFont="1" applyFill="1" applyBorder="1" applyAlignment="1">
      <alignment horizontal="justify" vertical="top"/>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18" borderId="1" xfId="0" applyFont="1" applyFill="1" applyBorder="1" applyAlignment="1">
      <alignment horizontal="justify" vertical="top" wrapText="1"/>
    </xf>
    <xf numFmtId="14" fontId="39" fillId="0" borderId="1" xfId="0" applyNumberFormat="1" applyFont="1" applyBorder="1" applyAlignment="1">
      <alignment horizontal="center" vertical="center"/>
    </xf>
    <xf numFmtId="0" fontId="38" fillId="0" borderId="1" xfId="0" applyFont="1" applyBorder="1" applyAlignment="1">
      <alignment vertical="top" wrapText="1"/>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8" fillId="16" borderId="1" xfId="0" applyFont="1" applyFill="1" applyBorder="1" applyAlignment="1">
      <alignment horizontal="justify" vertical="top" wrapText="1"/>
    </xf>
    <xf numFmtId="0" fontId="36" fillId="0" borderId="3" xfId="0" applyFont="1" applyBorder="1" applyAlignment="1">
      <alignment horizontal="center" vertical="center" wrapText="1"/>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8" fillId="0" borderId="2" xfId="2" applyFont="1" applyBorder="1" applyAlignment="1" applyProtection="1">
      <alignment vertical="center" wrapText="1"/>
      <protection locked="0"/>
    </xf>
    <xf numFmtId="0" fontId="38" fillId="0" borderId="1" xfId="2" applyFont="1" applyBorder="1" applyAlignment="1" applyProtection="1">
      <alignment horizontal="justify" vertical="top" wrapText="1"/>
      <protection locked="0"/>
    </xf>
    <xf numFmtId="9" fontId="29" fillId="0" borderId="1" xfId="0" applyNumberFormat="1" applyFont="1" applyBorder="1" applyAlignment="1">
      <alignment horizontal="center" vertical="center" wrapText="1"/>
    </xf>
    <xf numFmtId="0" fontId="38" fillId="0" borderId="1" xfId="0" applyFont="1" applyBorder="1" applyAlignment="1">
      <alignment horizontal="justify" vertical="top" wrapText="1"/>
    </xf>
    <xf numFmtId="14" fontId="38" fillId="0" borderId="1" xfId="2" applyNumberFormat="1" applyFont="1" applyBorder="1" applyAlignment="1" applyProtection="1">
      <alignment horizontal="center" vertical="center"/>
      <protection locked="0"/>
    </xf>
    <xf numFmtId="0" fontId="38" fillId="0" borderId="1" xfId="0" applyFont="1" applyBorder="1" applyAlignment="1" applyProtection="1">
      <alignment horizontal="left" vertical="top" wrapText="1"/>
      <protection locked="0"/>
    </xf>
    <xf numFmtId="0" fontId="38" fillId="0" borderId="1" xfId="2" applyFont="1" applyBorder="1" applyAlignment="1" applyProtection="1">
      <alignment vertical="center" wrapText="1"/>
      <protection locked="0"/>
    </xf>
    <xf numFmtId="0" fontId="38" fillId="0" borderId="2" xfId="0" applyFont="1" applyBorder="1" applyAlignment="1">
      <alignment vertical="top" wrapText="1"/>
    </xf>
    <xf numFmtId="0" fontId="38" fillId="0" borderId="2" xfId="0" applyFont="1" applyBorder="1" applyAlignment="1" applyProtection="1">
      <alignment vertical="center" wrapText="1"/>
      <protection locked="0"/>
    </xf>
    <xf numFmtId="0" fontId="36" fillId="0" borderId="3" xfId="0" applyFont="1" applyBorder="1" applyAlignment="1">
      <alignment vertical="center" wrapText="1"/>
    </xf>
    <xf numFmtId="0" fontId="36" fillId="19" borderId="13" xfId="0" applyFont="1" applyFill="1" applyBorder="1" applyAlignment="1">
      <alignment vertical="center" wrapText="1"/>
    </xf>
    <xf numFmtId="0" fontId="29" fillId="0" borderId="1" xfId="0" applyFont="1" applyBorder="1" applyAlignment="1">
      <alignment horizontal="center" vertical="center"/>
    </xf>
    <xf numFmtId="0" fontId="19" fillId="24" borderId="1" xfId="0" applyFont="1" applyFill="1" applyBorder="1" applyAlignment="1">
      <alignment horizontal="center" vertical="center" wrapText="1" readingOrder="1"/>
    </xf>
    <xf numFmtId="0" fontId="46" fillId="0" borderId="1" xfId="0" applyFont="1" applyBorder="1" applyAlignment="1">
      <alignment horizontal="center" vertical="center" wrapText="1" readingOrder="1"/>
    </xf>
    <xf numFmtId="0" fontId="46" fillId="24" borderId="1" xfId="0" applyFont="1" applyFill="1" applyBorder="1" applyAlignment="1">
      <alignment horizontal="center" vertical="center" wrapText="1" readingOrder="1"/>
    </xf>
    <xf numFmtId="0" fontId="47" fillId="24" borderId="1" xfId="0" applyFont="1" applyFill="1" applyBorder="1" applyAlignment="1">
      <alignment horizontal="center" vertical="center" wrapText="1" readingOrder="1"/>
    </xf>
    <xf numFmtId="0" fontId="2" fillId="24"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51" fillId="0" borderId="0" xfId="0" applyFont="1" applyAlignment="1">
      <alignment horizontal="center" vertical="center"/>
    </xf>
    <xf numFmtId="10" fontId="51" fillId="0" borderId="1" xfId="1" applyNumberFormat="1" applyFont="1" applyBorder="1" applyAlignment="1">
      <alignment horizontal="center" vertical="center"/>
    </xf>
    <xf numFmtId="0" fontId="0" fillId="0" borderId="0" xfId="0" applyAlignment="1">
      <alignment horizontal="center" vertical="center"/>
    </xf>
    <xf numFmtId="0" fontId="44" fillId="0" borderId="0" xfId="0" applyFont="1" applyAlignment="1">
      <alignment horizontal="center" vertical="center" wrapText="1" readingOrder="1"/>
    </xf>
    <xf numFmtId="0" fontId="20" fillId="20" borderId="1" xfId="0" applyFont="1" applyFill="1" applyBorder="1" applyAlignment="1">
      <alignment horizontal="center" vertical="center" wrapText="1" readingOrder="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xf>
    <xf numFmtId="0" fontId="20" fillId="22" borderId="1" xfId="0" applyFont="1" applyFill="1" applyBorder="1" applyAlignment="1">
      <alignment horizontal="center" vertical="center" wrapText="1" readingOrder="1"/>
    </xf>
    <xf numFmtId="0" fontId="20" fillId="23"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9" fillId="25" borderId="1" xfId="0" applyFont="1" applyFill="1" applyBorder="1" applyAlignment="1">
      <alignment horizontal="center" vertical="center"/>
    </xf>
    <xf numFmtId="0" fontId="50" fillId="25" borderId="1" xfId="0" applyFont="1" applyFill="1" applyBorder="1" applyAlignment="1">
      <alignment horizontal="center" vertical="center"/>
    </xf>
    <xf numFmtId="0" fontId="31" fillId="0" borderId="22" xfId="0" applyFont="1" applyBorder="1" applyAlignment="1">
      <alignment vertical="center"/>
    </xf>
    <xf numFmtId="0" fontId="42" fillId="0" borderId="23" xfId="0" applyFont="1" applyBorder="1" applyAlignment="1">
      <alignment horizontal="center" vertical="center"/>
    </xf>
    <xf numFmtId="0" fontId="31" fillId="0" borderId="24" xfId="0" applyFont="1" applyBorder="1" applyAlignment="1">
      <alignment vertical="center"/>
    </xf>
    <xf numFmtId="14" fontId="42" fillId="0" borderId="25" xfId="0" applyNumberFormat="1" applyFont="1" applyBorder="1" applyAlignment="1">
      <alignment horizontal="center" vertical="center"/>
    </xf>
    <xf numFmtId="14" fontId="38" fillId="0" borderId="1" xfId="2" applyNumberFormat="1" applyFont="1" applyBorder="1" applyAlignment="1" applyProtection="1">
      <alignment horizontal="left" vertical="center" wrapText="1"/>
      <protection locked="0"/>
    </xf>
    <xf numFmtId="14" fontId="38" fillId="0" borderId="1" xfId="2" applyNumberFormat="1" applyFont="1" applyBorder="1" applyAlignment="1" applyProtection="1">
      <alignment horizontal="left" vertical="top" wrapText="1"/>
      <protection locked="0"/>
    </xf>
    <xf numFmtId="0" fontId="38" fillId="0" borderId="1" xfId="4" applyFont="1" applyFill="1" applyBorder="1" applyAlignment="1" applyProtection="1">
      <alignment horizontal="left" vertical="center" wrapText="1"/>
    </xf>
    <xf numFmtId="0" fontId="52" fillId="0" borderId="0" xfId="0" applyFont="1" applyAlignment="1" applyProtection="1">
      <alignment horizontal="center" vertical="center"/>
      <protection locked="0"/>
    </xf>
    <xf numFmtId="0" fontId="38" fillId="0" borderId="13" xfId="4" applyFont="1" applyFill="1" applyBorder="1" applyAlignment="1" applyProtection="1">
      <alignment horizontal="left" vertical="center" wrapText="1"/>
    </xf>
    <xf numFmtId="9" fontId="29" fillId="14" borderId="29" xfId="0" applyNumberFormat="1" applyFont="1" applyFill="1" applyBorder="1" applyAlignment="1" applyProtection="1">
      <alignment horizontal="center" vertical="center"/>
      <protection locked="0"/>
    </xf>
    <xf numFmtId="0" fontId="38" fillId="0" borderId="2" xfId="4" applyFont="1" applyFill="1" applyBorder="1" applyAlignment="1" applyProtection="1">
      <alignment horizontal="left" vertical="center" wrapText="1"/>
    </xf>
    <xf numFmtId="0" fontId="38" fillId="0" borderId="3" xfId="4" applyFont="1" applyFill="1" applyBorder="1" applyAlignment="1" applyProtection="1">
      <alignment horizontal="left" vertical="center" wrapText="1"/>
    </xf>
    <xf numFmtId="0" fontId="29" fillId="16" borderId="1" xfId="0" applyFont="1" applyFill="1" applyBorder="1" applyAlignment="1" applyProtection="1">
      <alignment horizontal="center" vertical="center"/>
      <protection locked="0"/>
    </xf>
    <xf numFmtId="0" fontId="29" fillId="0" borderId="1" xfId="0" applyFont="1" applyBorder="1"/>
    <xf numFmtId="0" fontId="38"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left" vertical="top" wrapText="1"/>
    </xf>
    <xf numFmtId="0" fontId="38" fillId="0" borderId="1" xfId="4" applyFont="1" applyFill="1" applyBorder="1" applyAlignment="1" applyProtection="1">
      <alignment vertical="center" wrapText="1"/>
    </xf>
    <xf numFmtId="0" fontId="38" fillId="0" borderId="1" xfId="0" applyFont="1" applyBorder="1" applyAlignment="1" applyProtection="1">
      <alignment vertical="center" wrapText="1"/>
      <protection locked="0"/>
    </xf>
    <xf numFmtId="0" fontId="29" fillId="0" borderId="1" xfId="0" applyFont="1" applyBorder="1" applyAlignment="1" applyProtection="1">
      <alignment vertical="center" wrapText="1"/>
      <protection locked="0"/>
    </xf>
    <xf numFmtId="9" fontId="29" fillId="14" borderId="1" xfId="1" applyFont="1" applyFill="1" applyBorder="1" applyAlignment="1" applyProtection="1">
      <alignment vertical="center"/>
      <protection locked="0"/>
    </xf>
    <xf numFmtId="0" fontId="38" fillId="0" borderId="2" xfId="0" applyFont="1" applyBorder="1" applyAlignment="1">
      <alignment horizontal="center" vertical="center" wrapText="1"/>
    </xf>
    <xf numFmtId="0" fontId="28" fillId="2" borderId="1" xfId="0" applyFont="1" applyFill="1" applyBorder="1" applyAlignment="1" applyProtection="1">
      <alignment horizontal="center" vertical="center" wrapText="1"/>
      <protection locked="0"/>
    </xf>
    <xf numFmtId="165" fontId="39" fillId="14" borderId="1" xfId="2" applyNumberFormat="1" applyFont="1" applyFill="1" applyBorder="1" applyAlignment="1" applyProtection="1">
      <alignment horizontal="center" vertical="center"/>
      <protection locked="0"/>
    </xf>
    <xf numFmtId="0" fontId="39" fillId="0" borderId="1" xfId="0" applyFont="1" applyBorder="1" applyAlignment="1">
      <alignment horizontal="center" vertical="center" wrapText="1"/>
    </xf>
    <xf numFmtId="0" fontId="38" fillId="0" borderId="1" xfId="0" applyFont="1" applyBorder="1" applyAlignment="1" applyProtection="1">
      <alignment horizontal="center" vertical="center"/>
      <protection locked="0"/>
    </xf>
    <xf numFmtId="165" fontId="38" fillId="15" borderId="1" xfId="2" applyNumberFormat="1" applyFont="1" applyFill="1" applyBorder="1" applyAlignment="1" applyProtection="1">
      <alignment horizontal="center" vertical="center"/>
      <protection locked="0"/>
    </xf>
    <xf numFmtId="14" fontId="38" fillId="15" borderId="1" xfId="2" applyNumberFormat="1" applyFont="1" applyFill="1" applyBorder="1" applyAlignment="1" applyProtection="1">
      <alignment horizontal="center" vertical="center"/>
      <protection locked="0"/>
    </xf>
    <xf numFmtId="0" fontId="54" fillId="0" borderId="0" xfId="0" applyFont="1"/>
    <xf numFmtId="166" fontId="38" fillId="0" borderId="1" xfId="0" applyNumberFormat="1" applyFont="1" applyBorder="1" applyAlignment="1">
      <alignment horizontal="left" vertical="center" wrapText="1"/>
    </xf>
    <xf numFmtId="166" fontId="38" fillId="0" borderId="1" xfId="0" applyNumberFormat="1" applyFont="1" applyBorder="1" applyAlignment="1">
      <alignment horizontal="left" vertical="center"/>
    </xf>
    <xf numFmtId="0" fontId="55" fillId="0" borderId="1" xfId="0" applyFont="1" applyBorder="1" applyAlignment="1">
      <alignment horizontal="left" vertical="center" wrapText="1"/>
    </xf>
    <xf numFmtId="0" fontId="29" fillId="0" borderId="1" xfId="0" applyFont="1" applyBorder="1" applyAlignment="1">
      <alignment wrapText="1"/>
    </xf>
    <xf numFmtId="0" fontId="57" fillId="0" borderId="0" xfId="0" applyFont="1" applyAlignment="1">
      <alignment wrapText="1"/>
    </xf>
    <xf numFmtId="0" fontId="57" fillId="0" borderId="0" xfId="0" applyFont="1" applyAlignment="1">
      <alignment horizontal="left" vertical="center" wrapText="1"/>
    </xf>
    <xf numFmtId="0" fontId="29" fillId="0" borderId="1" xfId="0" applyFont="1" applyBorder="1" applyAlignment="1">
      <alignment horizontal="left" vertical="center"/>
    </xf>
    <xf numFmtId="0" fontId="29" fillId="0" borderId="1" xfId="0" applyFont="1" applyBorder="1" applyAlignment="1">
      <alignment horizontal="left" vertical="center" wrapText="1"/>
    </xf>
    <xf numFmtId="0" fontId="55" fillId="0" borderId="1" xfId="0" applyFont="1" applyBorder="1" applyAlignment="1">
      <alignment horizontal="center" vertical="center" wrapText="1"/>
    </xf>
    <xf numFmtId="0" fontId="55" fillId="0" borderId="1" xfId="0" applyFont="1" applyBorder="1" applyAlignment="1">
      <alignment horizontal="left" vertical="top" wrapText="1"/>
    </xf>
    <xf numFmtId="14" fontId="38" fillId="14" borderId="1" xfId="2" applyNumberFormat="1" applyFont="1" applyFill="1" applyBorder="1" applyAlignment="1" applyProtection="1">
      <alignment horizontal="center" vertical="center"/>
      <protection locked="0"/>
    </xf>
    <xf numFmtId="0" fontId="32" fillId="0" borderId="0" xfId="0" applyFont="1" applyAlignment="1">
      <alignment horizontal="left" vertical="top"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35" fillId="0" borderId="0" xfId="0" applyFont="1" applyAlignment="1">
      <alignment horizontal="center"/>
    </xf>
    <xf numFmtId="0" fontId="33" fillId="0" borderId="0" xfId="0" applyFont="1" applyAlignment="1">
      <alignment horizontal="left" vertical="top" wrapText="1"/>
    </xf>
    <xf numFmtId="0" fontId="34" fillId="0" borderId="0" xfId="0" applyFont="1" applyAlignment="1">
      <alignment horizontal="center" wrapText="1"/>
    </xf>
    <xf numFmtId="0" fontId="28" fillId="0" borderId="1" xfId="0" applyFont="1" applyBorder="1" applyAlignment="1" applyProtection="1">
      <alignment horizontal="center" vertical="center" wrapText="1"/>
      <protection locked="0"/>
    </xf>
    <xf numFmtId="0" fontId="28" fillId="11" borderId="31" xfId="0" applyFont="1" applyFill="1" applyBorder="1" applyAlignment="1" applyProtection="1">
      <alignment horizontal="center" vertical="center"/>
      <protection locked="0"/>
    </xf>
    <xf numFmtId="0" fontId="28" fillId="11" borderId="6" xfId="0" applyFont="1" applyFill="1" applyBorder="1" applyAlignment="1" applyProtection="1">
      <alignment horizontal="center" vertical="center"/>
      <protection locked="0"/>
    </xf>
    <xf numFmtId="0" fontId="28" fillId="11" borderId="30"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26"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37" fillId="0" borderId="2"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3" xfId="0" applyFont="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53" fillId="0" borderId="0" xfId="0" applyFont="1" applyAlignment="1"/>
    <xf numFmtId="0" fontId="45" fillId="22" borderId="1" xfId="0" applyFont="1" applyFill="1" applyBorder="1" applyAlignment="1">
      <alignment horizontal="center" vertical="center" wrapText="1" readingOrder="1"/>
    </xf>
    <xf numFmtId="0" fontId="48" fillId="25" borderId="1" xfId="0" applyFont="1" applyFill="1" applyBorder="1" applyAlignment="1">
      <alignment horizontal="center" vertical="center"/>
    </xf>
    <xf numFmtId="0" fontId="35" fillId="0" borderId="0" xfId="0" applyFont="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0" fillId="20" borderId="26" xfId="0" applyFont="1" applyFill="1" applyBorder="1" applyAlignment="1">
      <alignment horizontal="center" vertical="center" wrapText="1" readingOrder="1"/>
    </xf>
    <xf numFmtId="0" fontId="20" fillId="20" borderId="27" xfId="0" applyFont="1" applyFill="1" applyBorder="1" applyAlignment="1">
      <alignment horizontal="center" vertical="center" wrapText="1"/>
    </xf>
    <xf numFmtId="0" fontId="20" fillId="21" borderId="2" xfId="0" applyFont="1" applyFill="1" applyBorder="1" applyAlignment="1">
      <alignment horizontal="center" vertical="center" wrapText="1"/>
    </xf>
    <xf numFmtId="0" fontId="20" fillId="22" borderId="28" xfId="0" applyFont="1" applyFill="1" applyBorder="1" applyAlignment="1">
      <alignment horizontal="center" vertical="center" wrapText="1" readingOrder="1"/>
    </xf>
    <xf numFmtId="0" fontId="20" fillId="23" borderId="26" xfId="0" applyFont="1" applyFill="1" applyBorder="1" applyAlignment="1">
      <alignment horizontal="center" vertical="center" wrapText="1" readingOrder="1"/>
    </xf>
    <xf numFmtId="0" fontId="20" fillId="15" borderId="26" xfId="0" applyFont="1" applyFill="1" applyBorder="1" applyAlignment="1">
      <alignment horizontal="center" vertical="center" wrapText="1" readingOrder="1"/>
    </xf>
    <xf numFmtId="0" fontId="20" fillId="16" borderId="26" xfId="0" applyFont="1" applyFill="1" applyBorder="1" applyAlignment="1">
      <alignment horizontal="center" vertical="center" wrapText="1" readingOrder="1"/>
    </xf>
    <xf numFmtId="0" fontId="45" fillId="22" borderId="2" xfId="0" applyFont="1" applyFill="1" applyBorder="1" applyAlignment="1">
      <alignment horizontal="center" vertical="center" wrapText="1" readingOrder="1"/>
    </xf>
    <xf numFmtId="0" fontId="45" fillId="22" borderId="4" xfId="0" applyFont="1" applyFill="1" applyBorder="1" applyAlignment="1">
      <alignment horizontal="center" vertical="center" wrapText="1" readingOrder="1"/>
    </xf>
    <xf numFmtId="0" fontId="45" fillId="22" borderId="3" xfId="0" applyFont="1" applyFill="1" applyBorder="1" applyAlignment="1">
      <alignment horizontal="center" vertical="center" wrapText="1" readingOrder="1"/>
    </xf>
    <xf numFmtId="0" fontId="48" fillId="25" borderId="5" xfId="0" applyFont="1" applyFill="1" applyBorder="1" applyAlignment="1">
      <alignment horizontal="center" vertical="center"/>
    </xf>
    <xf numFmtId="0" fontId="49" fillId="25" borderId="32" xfId="0" applyFont="1" applyFill="1" applyBorder="1" applyAlignment="1">
      <alignment horizontal="center" vertical="center"/>
    </xf>
    <xf numFmtId="0" fontId="50" fillId="25" borderId="6" xfId="0" applyFont="1" applyFill="1" applyBorder="1" applyAlignment="1">
      <alignment horizontal="center" vertical="center"/>
    </xf>
    <xf numFmtId="0" fontId="50" fillId="25" borderId="33" xfId="0" applyFont="1" applyFill="1" applyBorder="1" applyAlignment="1">
      <alignment horizontal="center" vertical="center"/>
    </xf>
    <xf numFmtId="0" fontId="50" fillId="25" borderId="32" xfId="0" applyFont="1" applyFill="1" applyBorder="1" applyAlignment="1">
      <alignment horizontal="center" vertical="center"/>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5">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id="{F9339A8D-626B-4E2D-A6F6-9872A989D3BA}"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4" dT="2023-06-28T14:30:45.47" personId="{F9339A8D-626B-4E2D-A6F6-9872A989D3BA}" id="{668DC2A9-0864-40E6-A034-1EF188246776}">
    <text>Se aprobó segunda prórroga mediante memorando n°3-2023-1058 del 28706/2023.</text>
  </threadedComment>
  <threadedComment ref="O5" dT="2023-06-28T14:30:45.47" personId="{F9339A8D-626B-4E2D-A6F6-9872A989D3BA}" id="{668DC2A9-0864-40E7-A034-1EF188246776}">
    <text>Se aprobó segunda prórroga mediante memorando n°3-2023-1058 del 28706/2023.</text>
  </threadedComment>
  <threadedComment ref="O6" dT="2023-06-28T14:30:45.47" personId="{F9339A8D-626B-4E2D-A6F6-9872A989D3BA}" id="{668DC2A9-0864-40E8-A034-1EF188246776}">
    <text>Se aprobó segunda prórroga mediante memorando n°3-2023-1058 del 28706/2023.</text>
  </threadedComment>
  <threadedComment ref="O10" dT="2023-06-28T14:30:45.47" personId="{F9339A8D-626B-4E2D-A6F6-9872A989D3BA}" id="{668DC2A9-0864-40E9-A034-1EF188246776}">
    <text>Se aprobó segunda prórroga mediante memorando n°3-2023-1058 del 28706/2023.</text>
  </threadedComment>
  <threadedComment ref="O12" dT="2023-06-28T14:30:45.47" personId="{F9339A8D-626B-4E2D-A6F6-9872A989D3BA}" id="{668DC2A9-0864-40EA-A034-1EF188246776}">
    <text>Se aprobó segunda prórroga mediante memorando n°3-2023-1058 del 28706/2023.</text>
  </threadedComment>
  <threadedComment ref="O13" dT="2023-06-28T14:30:45.47" personId="{F9339A8D-626B-4E2D-A6F6-9872A989D3BA}" id="{668DC2A9-0864-40EB-A034-1EF188246776}">
    <text>Se aprobó segunda prórroga mediante memorando n°3-2023-1058 del 28706/2023.</text>
  </threadedComment>
  <threadedComment ref="O15" dT="2023-06-28T14:30:45.47" personId="{F9339A8D-626B-4E2D-A6F6-9872A989D3BA}" id="{668DC2A9-0864-40EC-A034-1EF188246776}">
    <text>Se aprobó segunda prórroga mediante memorando n°3-2023-1058 del 28706/2023.</text>
  </threadedComment>
  <threadedComment ref="O16" dT="2023-06-28T14:30:45.47" personId="{F9339A8D-626B-4E2D-A6F6-9872A989D3BA}" id="{668DC2A9-0864-40ED-A034-1EF188246776}">
    <text>Se aprobó segunda prórroga mediante memorando n°3-2023-1058 del 28706/2023.</text>
  </threadedComment>
  <threadedComment ref="O17" dT="2023-06-28T14:30:45.47" personId="{F9339A8D-626B-4E2D-A6F6-9872A989D3BA}" id="{668DC2A9-0864-40EE-A034-1EF188246776}">
    <text>Se aprobó segunda prórroga mediante memorando n°3-2023-1058 del 28706/2023.</text>
  </threadedComment>
  <threadedComment ref="O18" dT="2023-06-28T14:30:45.47" personId="{F9339A8D-626B-4E2D-A6F6-9872A989D3BA}" id="{668DC2A9-0864-40EF-A034-1EF188246776}">
    <text>Se aprobó segunda prórroga mediante memorando n°3-2023-1058 del 28706/2023.</text>
  </threadedComment>
  <threadedComment ref="O19" dT="2023-06-28T14:30:45.47" personId="{F9339A8D-626B-4E2D-A6F6-9872A989D3BA}" id="{668DC2A9-0864-40F0-A034-1EF188246776}">
    <text>Se aprobó segunda prórroga mediante memorando n°3-2023-1058 del 28706/2023.</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D5" sqref="D5"/>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29"/>
      <c r="C2" s="271" t="s">
        <v>0</v>
      </c>
      <c r="D2" s="271"/>
      <c r="E2" s="230" t="s">
        <v>1</v>
      </c>
    </row>
    <row r="3" spans="2:12" ht="24.6" customHeight="1" thickBot="1" x14ac:dyDescent="0.3">
      <c r="B3" s="231"/>
      <c r="C3" s="272"/>
      <c r="D3" s="272"/>
      <c r="E3" s="232"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73" t="s">
        <v>6</v>
      </c>
      <c r="D10" s="273"/>
      <c r="E10" s="150"/>
    </row>
    <row r="11" spans="2:12" ht="16.5" x14ac:dyDescent="0.3">
      <c r="B11" s="157"/>
      <c r="C11" s="159"/>
      <c r="D11" s="159"/>
      <c r="E11" s="150"/>
      <c r="F11" s="270"/>
      <c r="G11" s="270"/>
      <c r="H11" s="270"/>
      <c r="I11" s="270"/>
      <c r="J11" s="270"/>
      <c r="K11" s="270"/>
      <c r="L11" s="270"/>
    </row>
    <row r="12" spans="2:12" ht="16.5" x14ac:dyDescent="0.3">
      <c r="B12" s="157"/>
      <c r="C12" s="160" t="s">
        <v>7</v>
      </c>
      <c r="D12" s="160" t="s">
        <v>8</v>
      </c>
      <c r="E12" s="150"/>
      <c r="F12" s="270"/>
      <c r="G12" s="270"/>
      <c r="H12" s="270"/>
      <c r="I12" s="270"/>
      <c r="J12" s="270"/>
      <c r="K12" s="270"/>
      <c r="L12" s="270"/>
    </row>
    <row r="13" spans="2:12" ht="66" x14ac:dyDescent="0.3">
      <c r="B13" s="157"/>
      <c r="C13" s="161" t="s">
        <v>9</v>
      </c>
      <c r="D13" s="162" t="s">
        <v>10</v>
      </c>
      <c r="E13" s="150"/>
      <c r="F13" s="270"/>
      <c r="G13" s="270"/>
      <c r="H13" s="270"/>
      <c r="I13" s="270"/>
      <c r="J13" s="270"/>
      <c r="K13" s="270"/>
      <c r="L13" s="270"/>
    </row>
    <row r="14" spans="2:12" ht="16.5" x14ac:dyDescent="0.3">
      <c r="B14" s="157"/>
      <c r="C14" s="161" t="s">
        <v>11</v>
      </c>
      <c r="D14" s="162" t="s">
        <v>12</v>
      </c>
      <c r="E14" s="150"/>
      <c r="F14" s="270"/>
      <c r="G14" s="270"/>
      <c r="H14" s="270"/>
      <c r="I14" s="270"/>
      <c r="J14" s="270"/>
      <c r="K14" s="270"/>
      <c r="L14" s="270"/>
    </row>
    <row r="15" spans="2:12" ht="16.5" x14ac:dyDescent="0.3">
      <c r="B15" s="157"/>
      <c r="C15" s="161" t="s">
        <v>13</v>
      </c>
      <c r="D15" s="162" t="s">
        <v>14</v>
      </c>
      <c r="E15" s="150"/>
      <c r="F15" s="274"/>
      <c r="G15" s="274"/>
      <c r="H15" s="274"/>
      <c r="I15" s="274"/>
      <c r="J15" s="274"/>
      <c r="K15" s="274"/>
      <c r="L15" s="274"/>
    </row>
    <row r="16" spans="2:12" ht="15.75" customHeight="1" x14ac:dyDescent="0.3">
      <c r="B16" s="157"/>
      <c r="C16" s="161" t="s">
        <v>15</v>
      </c>
      <c r="D16" s="162" t="s">
        <v>16</v>
      </c>
      <c r="E16" s="150"/>
      <c r="F16" s="274"/>
      <c r="G16" s="274"/>
      <c r="H16" s="274"/>
      <c r="I16" s="274"/>
      <c r="J16" s="274"/>
      <c r="K16" s="274"/>
      <c r="L16" s="274"/>
    </row>
    <row r="17" spans="2:12" ht="49.5" x14ac:dyDescent="0.3">
      <c r="B17" s="157"/>
      <c r="C17" s="161" t="s">
        <v>17</v>
      </c>
      <c r="D17" s="162" t="s">
        <v>18</v>
      </c>
      <c r="E17" s="150"/>
      <c r="F17" s="270"/>
      <c r="G17" s="270"/>
      <c r="H17" s="270"/>
      <c r="I17" s="270"/>
      <c r="J17" s="270"/>
      <c r="K17" s="270"/>
      <c r="L17" s="270"/>
    </row>
    <row r="18" spans="2:12" ht="16.5" x14ac:dyDescent="0.3">
      <c r="B18" s="157"/>
      <c r="C18" s="159"/>
      <c r="D18" s="159"/>
      <c r="E18" s="150"/>
      <c r="F18" s="270"/>
      <c r="G18" s="270"/>
      <c r="H18" s="270"/>
      <c r="I18" s="270"/>
      <c r="J18" s="270"/>
      <c r="K18" s="270"/>
      <c r="L18" s="270"/>
    </row>
    <row r="19" spans="2:12" ht="16.5" x14ac:dyDescent="0.3">
      <c r="B19" s="157"/>
      <c r="C19" s="273" t="s">
        <v>19</v>
      </c>
      <c r="D19" s="273"/>
      <c r="E19" s="150"/>
      <c r="F19" s="270"/>
      <c r="G19" s="270"/>
      <c r="H19" s="270"/>
      <c r="I19" s="270"/>
      <c r="J19" s="270"/>
      <c r="K19" s="270"/>
      <c r="L19" s="270"/>
    </row>
    <row r="20" spans="2:12" ht="16.5" x14ac:dyDescent="0.3">
      <c r="B20" s="157"/>
      <c r="C20" s="159"/>
      <c r="D20" s="159"/>
      <c r="E20" s="150"/>
      <c r="F20" s="270"/>
      <c r="G20" s="270"/>
      <c r="H20" s="270"/>
      <c r="I20" s="270"/>
      <c r="J20" s="270"/>
      <c r="K20" s="270"/>
      <c r="L20" s="270"/>
    </row>
    <row r="21" spans="2:12" ht="16.5" x14ac:dyDescent="0.3">
      <c r="B21" s="157"/>
      <c r="C21" s="160" t="s">
        <v>7</v>
      </c>
      <c r="D21" s="160" t="s">
        <v>8</v>
      </c>
      <c r="E21" s="150"/>
      <c r="F21" s="270"/>
      <c r="G21" s="270"/>
      <c r="H21" s="270"/>
      <c r="I21" s="270"/>
      <c r="J21" s="270"/>
      <c r="K21" s="270"/>
      <c r="L21" s="270"/>
    </row>
    <row r="22" spans="2:12" ht="66" x14ac:dyDescent="0.3">
      <c r="B22" s="157"/>
      <c r="C22" s="161" t="s">
        <v>20</v>
      </c>
      <c r="D22" s="162" t="s">
        <v>21</v>
      </c>
      <c r="E22" s="150"/>
      <c r="F22" s="270"/>
      <c r="G22" s="270"/>
      <c r="H22" s="270"/>
      <c r="I22" s="270"/>
      <c r="J22" s="270"/>
      <c r="K22" s="270"/>
      <c r="L22" s="270"/>
    </row>
    <row r="23" spans="2:12" ht="33" x14ac:dyDescent="0.3">
      <c r="B23" s="157"/>
      <c r="C23" s="161" t="s">
        <v>22</v>
      </c>
      <c r="D23" s="162" t="s">
        <v>23</v>
      </c>
      <c r="E23" s="150"/>
      <c r="F23" s="270"/>
      <c r="G23" s="270"/>
      <c r="H23" s="270"/>
      <c r="I23" s="270"/>
      <c r="J23" s="270"/>
      <c r="K23" s="270"/>
      <c r="L23" s="270"/>
    </row>
    <row r="24" spans="2:12" ht="49.5" x14ac:dyDescent="0.3">
      <c r="B24" s="157"/>
      <c r="C24" s="161" t="s">
        <v>24</v>
      </c>
      <c r="D24" s="162" t="s">
        <v>25</v>
      </c>
      <c r="E24" s="150"/>
      <c r="F24" s="274"/>
      <c r="G24" s="274"/>
      <c r="H24" s="274"/>
      <c r="I24" s="274"/>
      <c r="J24" s="274"/>
      <c r="K24" s="274"/>
      <c r="L24" s="274"/>
    </row>
    <row r="25" spans="2:12" ht="66" x14ac:dyDescent="0.3">
      <c r="B25" s="157"/>
      <c r="C25" s="161" t="s">
        <v>26</v>
      </c>
      <c r="D25" s="162" t="s">
        <v>27</v>
      </c>
      <c r="E25" s="150"/>
      <c r="F25" s="274"/>
      <c r="G25" s="274"/>
      <c r="H25" s="274"/>
      <c r="I25" s="274"/>
      <c r="J25" s="274"/>
      <c r="K25" s="274"/>
      <c r="L25" s="274"/>
    </row>
    <row r="26" spans="2:12" ht="66" x14ac:dyDescent="0.3">
      <c r="B26" s="157"/>
      <c r="C26" s="161" t="s">
        <v>28</v>
      </c>
      <c r="D26" s="162" t="s">
        <v>29</v>
      </c>
      <c r="E26" s="150"/>
      <c r="F26" s="274"/>
      <c r="G26" s="274"/>
      <c r="H26" s="274"/>
      <c r="I26" s="274"/>
      <c r="J26" s="274"/>
      <c r="K26" s="274"/>
      <c r="L26" s="274"/>
    </row>
    <row r="27" spans="2:12" ht="33" x14ac:dyDescent="0.3">
      <c r="B27" s="157"/>
      <c r="C27" s="161" t="s">
        <v>30</v>
      </c>
      <c r="D27" s="162" t="s">
        <v>31</v>
      </c>
      <c r="E27" s="150"/>
      <c r="F27" s="274"/>
      <c r="G27" s="274"/>
      <c r="H27" s="274"/>
      <c r="I27" s="274"/>
      <c r="J27" s="274"/>
      <c r="K27" s="274"/>
      <c r="L27" s="274"/>
    </row>
    <row r="28" spans="2:12" ht="33" x14ac:dyDescent="0.3">
      <c r="B28" s="157"/>
      <c r="C28" s="161" t="s">
        <v>32</v>
      </c>
      <c r="D28" s="162" t="s">
        <v>33</v>
      </c>
      <c r="E28" s="150"/>
      <c r="F28" s="274"/>
      <c r="G28" s="274"/>
      <c r="H28" s="274"/>
      <c r="I28" s="274"/>
      <c r="J28" s="274"/>
      <c r="K28" s="274"/>
      <c r="L28" s="274"/>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73" t="s">
        <v>38</v>
      </c>
      <c r="D32" s="273"/>
      <c r="E32" s="150"/>
    </row>
    <row r="33" spans="2:5" ht="26.25" customHeight="1" x14ac:dyDescent="0.3">
      <c r="B33" s="157"/>
      <c r="C33" s="275" t="s">
        <v>39</v>
      </c>
      <c r="D33" s="275"/>
      <c r="E33" s="150"/>
    </row>
    <row r="34" spans="2:5" ht="32.25" customHeight="1" x14ac:dyDescent="0.3">
      <c r="B34" s="157"/>
      <c r="C34" s="275"/>
      <c r="D34" s="275"/>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73" t="s">
        <v>54</v>
      </c>
      <c r="D45" s="273"/>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C45:D45"/>
    <mergeCell ref="F20:L20"/>
    <mergeCell ref="F21:L21"/>
    <mergeCell ref="F22:L22"/>
    <mergeCell ref="F23:L23"/>
    <mergeCell ref="F24:L24"/>
    <mergeCell ref="F25:L25"/>
    <mergeCell ref="F26:L26"/>
    <mergeCell ref="F27:L27"/>
    <mergeCell ref="F28:L28"/>
    <mergeCell ref="C32:D32"/>
    <mergeCell ref="C33:D34"/>
    <mergeCell ref="F15:L15"/>
    <mergeCell ref="F16:L16"/>
    <mergeCell ref="F17:L17"/>
    <mergeCell ref="F18:L18"/>
    <mergeCell ref="C19:D19"/>
    <mergeCell ref="F19:L19"/>
    <mergeCell ref="F14:L14"/>
    <mergeCell ref="C2:D3"/>
    <mergeCell ref="C10:D10"/>
    <mergeCell ref="F11:L11"/>
    <mergeCell ref="F12:L12"/>
    <mergeCell ref="F13:L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48"/>
  <sheetViews>
    <sheetView tabSelected="1" zoomScale="90" zoomScaleNormal="90" zoomScaleSheetLayoutView="50" workbookViewId="0">
      <pane xSplit="5" topLeftCell="S1" activePane="topRight" state="frozen"/>
      <selection pane="topRight" activeCell="X48" sqref="X48"/>
    </sheetView>
  </sheetViews>
  <sheetFormatPr baseColWidth="10" defaultColWidth="11.42578125" defaultRowHeight="35.1" customHeight="1" outlineLevelCol="1" x14ac:dyDescent="0.2"/>
  <cols>
    <col min="1" max="1" width="8.7109375" style="142" customWidth="1"/>
    <col min="2" max="2" width="11.42578125" style="142"/>
    <col min="3" max="3" width="15" style="142" customWidth="1"/>
    <col min="4" max="4" width="14.85546875" style="142" customWidth="1"/>
    <col min="5" max="5" width="13.7109375" style="142" customWidth="1"/>
    <col min="6" max="6" width="41.28515625" style="142" customWidth="1"/>
    <col min="7" max="7" width="29.42578125" style="142" customWidth="1"/>
    <col min="8" max="8" width="58.425781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5" width="14.7109375" style="142" customWidth="1"/>
    <col min="16" max="16" width="19.140625" style="143" customWidth="1" outlineLevel="1"/>
    <col min="17" max="17" width="41.85546875" style="143" customWidth="1" outlineLevel="1"/>
    <col min="18" max="18" width="15.28515625" style="143" customWidth="1" outlineLevel="1"/>
    <col min="19" max="19" width="17.85546875" style="143" customWidth="1" outlineLevel="1"/>
    <col min="20" max="20" width="17.140625" style="143" customWidth="1" outlineLevel="1"/>
    <col min="21" max="21" width="18.28515625" style="143" customWidth="1" outlineLevel="1"/>
    <col min="22" max="22" width="45.28515625" style="143" customWidth="1" outlineLevel="1"/>
    <col min="23" max="23" width="23.5703125" style="143" customWidth="1" outlineLevel="1"/>
    <col min="24" max="24" width="26.140625" style="143" customWidth="1" outlineLevel="1"/>
    <col min="25" max="25" width="17" style="143" customWidth="1" outlineLevel="1"/>
    <col min="26" max="26" width="35.28515625" style="143" customWidth="1"/>
    <col min="27" max="27" width="24.5703125" style="143" customWidth="1"/>
    <col min="28" max="16384" width="11.42578125" style="142"/>
  </cols>
  <sheetData>
    <row r="1" spans="1:30" ht="35.1" customHeight="1" x14ac:dyDescent="0.25">
      <c r="A1" s="169"/>
      <c r="B1" s="289" t="s">
        <v>6</v>
      </c>
      <c r="C1" s="289"/>
      <c r="D1" s="289"/>
      <c r="E1" s="289"/>
      <c r="F1" s="289"/>
      <c r="G1" s="292" t="s">
        <v>19</v>
      </c>
      <c r="H1" s="293"/>
      <c r="I1" s="293"/>
      <c r="J1" s="293"/>
      <c r="K1" s="293"/>
      <c r="L1" s="293"/>
      <c r="M1" s="293"/>
      <c r="N1" s="293"/>
      <c r="O1" s="293"/>
      <c r="P1" s="281" t="s">
        <v>38</v>
      </c>
      <c r="Q1" s="281"/>
      <c r="R1" s="281"/>
      <c r="S1" s="281"/>
      <c r="T1" s="281"/>
      <c r="U1" s="281"/>
      <c r="V1" s="281"/>
      <c r="W1" s="281"/>
      <c r="X1" s="281"/>
      <c r="Y1" s="280" t="s">
        <v>61</v>
      </c>
      <c r="Z1" s="280"/>
      <c r="AA1" s="280"/>
    </row>
    <row r="2" spans="1:30" ht="10.5" customHeight="1" x14ac:dyDescent="0.25">
      <c r="A2" s="282"/>
      <c r="B2" s="283" t="s">
        <v>9</v>
      </c>
      <c r="C2" s="283" t="s">
        <v>11</v>
      </c>
      <c r="D2" s="283" t="s">
        <v>13</v>
      </c>
      <c r="E2" s="283" t="s">
        <v>15</v>
      </c>
      <c r="F2" s="283" t="s">
        <v>17</v>
      </c>
      <c r="G2" s="297" t="s">
        <v>62</v>
      </c>
      <c r="H2" s="290" t="s">
        <v>22</v>
      </c>
      <c r="I2" s="290" t="s">
        <v>24</v>
      </c>
      <c r="J2" s="290" t="s">
        <v>26</v>
      </c>
      <c r="K2" s="284" t="s">
        <v>63</v>
      </c>
      <c r="L2" s="284" t="s">
        <v>30</v>
      </c>
      <c r="M2" s="284" t="s">
        <v>32</v>
      </c>
      <c r="N2" s="285" t="s">
        <v>64</v>
      </c>
      <c r="O2" s="287" t="s">
        <v>65</v>
      </c>
      <c r="P2" s="277" t="s">
        <v>66</v>
      </c>
      <c r="Q2" s="278"/>
      <c r="R2" s="278"/>
      <c r="S2" s="278"/>
      <c r="T2" s="278"/>
      <c r="U2" s="278"/>
      <c r="V2" s="278"/>
      <c r="W2" s="278"/>
      <c r="X2" s="279"/>
      <c r="Y2" s="280"/>
      <c r="Z2" s="280"/>
      <c r="AA2" s="280"/>
    </row>
    <row r="3" spans="1:30" ht="36.75" customHeight="1" x14ac:dyDescent="0.25">
      <c r="A3" s="282"/>
      <c r="B3" s="283"/>
      <c r="C3" s="283"/>
      <c r="D3" s="283"/>
      <c r="E3" s="283"/>
      <c r="F3" s="283"/>
      <c r="G3" s="297"/>
      <c r="H3" s="291"/>
      <c r="I3" s="291"/>
      <c r="J3" s="291"/>
      <c r="K3" s="284"/>
      <c r="L3" s="284"/>
      <c r="M3" s="284"/>
      <c r="N3" s="286"/>
      <c r="O3" s="288"/>
      <c r="P3" s="252" t="s">
        <v>67</v>
      </c>
      <c r="Q3" s="252" t="s">
        <v>68</v>
      </c>
      <c r="R3" s="252" t="s">
        <v>69</v>
      </c>
      <c r="S3" s="252" t="s">
        <v>70</v>
      </c>
      <c r="T3" s="252" t="s">
        <v>71</v>
      </c>
      <c r="U3" s="252" t="s">
        <v>72</v>
      </c>
      <c r="V3" s="252" t="s">
        <v>73</v>
      </c>
      <c r="W3" s="252" t="s">
        <v>74</v>
      </c>
      <c r="X3" s="252" t="s">
        <v>75</v>
      </c>
      <c r="Y3" s="147" t="s">
        <v>55</v>
      </c>
      <c r="Z3" s="147" t="s">
        <v>57</v>
      </c>
      <c r="AA3" s="147" t="s">
        <v>11</v>
      </c>
      <c r="AD3" s="236"/>
    </row>
    <row r="4" spans="1:30" ht="89.25" x14ac:dyDescent="0.25">
      <c r="B4" s="175" t="s">
        <v>76</v>
      </c>
      <c r="C4" s="294" t="s">
        <v>77</v>
      </c>
      <c r="D4" s="178" t="s">
        <v>78</v>
      </c>
      <c r="E4" s="176">
        <v>1</v>
      </c>
      <c r="F4" s="251" t="s">
        <v>79</v>
      </c>
      <c r="G4" s="251" t="s">
        <v>80</v>
      </c>
      <c r="H4" s="251" t="s">
        <v>81</v>
      </c>
      <c r="I4" s="251" t="s">
        <v>82</v>
      </c>
      <c r="J4" s="254">
        <v>9</v>
      </c>
      <c r="K4" s="175" t="s">
        <v>83</v>
      </c>
      <c r="L4" s="173" t="s">
        <v>84</v>
      </c>
      <c r="M4" s="179">
        <v>1</v>
      </c>
      <c r="N4" s="184">
        <v>44866</v>
      </c>
      <c r="O4" s="253">
        <v>45443</v>
      </c>
      <c r="P4" s="171" t="s">
        <v>85</v>
      </c>
      <c r="Q4" s="206" t="s">
        <v>86</v>
      </c>
      <c r="R4" s="186">
        <v>1</v>
      </c>
      <c r="S4" s="167">
        <v>0.28399999999999997</v>
      </c>
      <c r="T4" s="167">
        <v>0.28399999999999997</v>
      </c>
      <c r="U4" s="168" t="str">
        <f t="shared" ref="U4:U11" si="0">IF(R4="","",IF(T4&lt;100%, IF(T4&lt;100%, "ALERTA","EN TERMINO"), IF(T4=100%, "OK", "EN TERMINO")))</f>
        <v>ALERTA</v>
      </c>
      <c r="V4" s="235" t="s">
        <v>87</v>
      </c>
      <c r="W4" s="255" t="s">
        <v>88</v>
      </c>
      <c r="X4" s="170" t="str">
        <f t="shared" ref="X4:X10" si="1">IF(T4=100%,IF(T4&gt;=100%,"CUMPLIDA","PENDIENTE"),IF(T4&lt;100%,"PENDIENTE","PENDIENTE"))</f>
        <v>PENDIENTE</v>
      </c>
      <c r="Y4" s="148" t="str">
        <f t="shared" ref="Y4:Y10" si="2">IF(W4="CUMPLIDA","CERRADO","ABIERTO")</f>
        <v>ABIERTO</v>
      </c>
      <c r="Z4" s="178"/>
      <c r="AA4" s="199"/>
    </row>
    <row r="5" spans="1:30" ht="89.25" x14ac:dyDescent="0.25">
      <c r="B5" s="175" t="s">
        <v>76</v>
      </c>
      <c r="C5" s="295"/>
      <c r="D5" s="178" t="s">
        <v>78</v>
      </c>
      <c r="E5" s="176">
        <v>1</v>
      </c>
      <c r="F5" s="177" t="s">
        <v>79</v>
      </c>
      <c r="G5" s="182" t="s">
        <v>80</v>
      </c>
      <c r="H5" s="185" t="s">
        <v>89</v>
      </c>
      <c r="I5" s="183" t="s">
        <v>90</v>
      </c>
      <c r="J5" s="187">
        <v>1</v>
      </c>
      <c r="K5" s="175" t="s">
        <v>83</v>
      </c>
      <c r="L5" s="173" t="s">
        <v>84</v>
      </c>
      <c r="M5" s="179">
        <v>1</v>
      </c>
      <c r="N5" s="184">
        <v>44866</v>
      </c>
      <c r="O5" s="253">
        <v>45443</v>
      </c>
      <c r="P5" s="171" t="s">
        <v>85</v>
      </c>
      <c r="Q5" s="206" t="s">
        <v>86</v>
      </c>
      <c r="R5" s="186">
        <v>0.5</v>
      </c>
      <c r="S5" s="167">
        <f t="shared" ref="S5:S11" si="3">(IF(R5="","",IF(OR($J5=0,$J5="",P5=""),"",R5/$J5)))</f>
        <v>0.5</v>
      </c>
      <c r="T5" s="167">
        <f t="shared" ref="T5:T11" si="4">(IF(OR($M5="",S5=""),"",IF(OR($M5=0,S5=0),0,IF((S5*100%)/$M5&gt;100%,100%,(S5*100%)/$M5))))</f>
        <v>0.5</v>
      </c>
      <c r="U5" s="168" t="str">
        <f t="shared" si="0"/>
        <v>ALERTA</v>
      </c>
      <c r="V5" s="235" t="s">
        <v>91</v>
      </c>
      <c r="W5" s="255" t="s">
        <v>88</v>
      </c>
      <c r="X5" s="170" t="str">
        <f t="shared" si="1"/>
        <v>PENDIENTE</v>
      </c>
      <c r="Y5" s="148" t="str">
        <f t="shared" si="2"/>
        <v>ABIERTO</v>
      </c>
      <c r="Z5" s="178"/>
      <c r="AA5" s="199"/>
    </row>
    <row r="6" spans="1:30" ht="127.5" x14ac:dyDescent="0.25">
      <c r="B6" s="175" t="s">
        <v>76</v>
      </c>
      <c r="C6" s="295"/>
      <c r="D6" s="178" t="s">
        <v>78</v>
      </c>
      <c r="E6" s="176">
        <v>1</v>
      </c>
      <c r="F6" s="177" t="s">
        <v>79</v>
      </c>
      <c r="G6" s="182" t="s">
        <v>80</v>
      </c>
      <c r="H6" s="188" t="s">
        <v>92</v>
      </c>
      <c r="I6" s="183" t="s">
        <v>93</v>
      </c>
      <c r="J6" s="166">
        <v>1</v>
      </c>
      <c r="K6" s="175" t="s">
        <v>83</v>
      </c>
      <c r="L6" s="173" t="s">
        <v>84</v>
      </c>
      <c r="M6" s="179">
        <v>1</v>
      </c>
      <c r="N6" s="189">
        <v>44573</v>
      </c>
      <c r="O6" s="253">
        <v>45443</v>
      </c>
      <c r="P6" s="171" t="s">
        <v>85</v>
      </c>
      <c r="Q6" s="206" t="s">
        <v>86</v>
      </c>
      <c r="R6" s="186">
        <v>0</v>
      </c>
      <c r="S6" s="167">
        <v>0.28000000000000003</v>
      </c>
      <c r="T6" s="167">
        <v>0.28000000000000003</v>
      </c>
      <c r="U6" s="168" t="str">
        <f t="shared" si="0"/>
        <v>ALERTA</v>
      </c>
      <c r="V6" s="235" t="s">
        <v>94</v>
      </c>
      <c r="W6" s="255" t="s">
        <v>88</v>
      </c>
      <c r="X6" s="170" t="str">
        <f t="shared" si="1"/>
        <v>PENDIENTE</v>
      </c>
      <c r="Y6" s="148" t="str">
        <f t="shared" si="2"/>
        <v>ABIERTO</v>
      </c>
      <c r="Z6" s="178"/>
      <c r="AA6" s="199"/>
    </row>
    <row r="7" spans="1:30" ht="99" customHeight="1" x14ac:dyDescent="0.25">
      <c r="B7" s="175" t="s">
        <v>76</v>
      </c>
      <c r="C7" s="295"/>
      <c r="D7" s="178" t="s">
        <v>78</v>
      </c>
      <c r="E7" s="174">
        <v>2</v>
      </c>
      <c r="F7" s="190" t="s">
        <v>95</v>
      </c>
      <c r="G7" s="190" t="s">
        <v>96</v>
      </c>
      <c r="H7" s="188" t="s">
        <v>97</v>
      </c>
      <c r="I7" s="183" t="s">
        <v>98</v>
      </c>
      <c r="J7" s="191">
        <v>5</v>
      </c>
      <c r="K7" s="175" t="s">
        <v>83</v>
      </c>
      <c r="L7" s="173" t="s">
        <v>84</v>
      </c>
      <c r="M7" s="179">
        <v>1</v>
      </c>
      <c r="N7" s="192">
        <v>2023</v>
      </c>
      <c r="O7" s="192">
        <v>2026</v>
      </c>
      <c r="P7" s="171" t="s">
        <v>85</v>
      </c>
      <c r="Q7" s="207" t="s">
        <v>99</v>
      </c>
      <c r="R7" s="186">
        <v>0</v>
      </c>
      <c r="S7" s="167">
        <f t="shared" si="3"/>
        <v>0</v>
      </c>
      <c r="T7" s="167">
        <f t="shared" si="4"/>
        <v>0</v>
      </c>
      <c r="U7" s="168" t="s">
        <v>100</v>
      </c>
      <c r="V7" s="239" t="s">
        <v>101</v>
      </c>
      <c r="W7" s="255" t="s">
        <v>88</v>
      </c>
      <c r="X7" s="170" t="str">
        <f t="shared" si="1"/>
        <v>PENDIENTE</v>
      </c>
      <c r="Y7" s="148" t="str">
        <f t="shared" si="2"/>
        <v>ABIERTO</v>
      </c>
      <c r="Z7" s="178"/>
      <c r="AA7" s="199"/>
    </row>
    <row r="8" spans="1:30" ht="96" customHeight="1" x14ac:dyDescent="0.25">
      <c r="B8" s="175" t="s">
        <v>76</v>
      </c>
      <c r="C8" s="295"/>
      <c r="D8" s="178" t="s">
        <v>78</v>
      </c>
      <c r="E8" s="174">
        <v>3</v>
      </c>
      <c r="F8" s="190" t="s">
        <v>102</v>
      </c>
      <c r="G8" s="190" t="s">
        <v>103</v>
      </c>
      <c r="H8" s="193" t="s">
        <v>104</v>
      </c>
      <c r="I8" s="183" t="s">
        <v>105</v>
      </c>
      <c r="J8" s="191">
        <v>5</v>
      </c>
      <c r="K8" s="175" t="s">
        <v>83</v>
      </c>
      <c r="L8" s="173" t="s">
        <v>84</v>
      </c>
      <c r="M8" s="179">
        <v>1</v>
      </c>
      <c r="N8" s="192">
        <v>2026</v>
      </c>
      <c r="O8" s="192">
        <v>2028</v>
      </c>
      <c r="P8" s="171" t="s">
        <v>85</v>
      </c>
      <c r="Q8" s="207" t="s">
        <v>106</v>
      </c>
      <c r="R8" s="194">
        <v>0</v>
      </c>
      <c r="S8" s="167">
        <f t="shared" si="3"/>
        <v>0</v>
      </c>
      <c r="T8" s="167">
        <f t="shared" si="4"/>
        <v>0</v>
      </c>
      <c r="U8" s="168" t="s">
        <v>100</v>
      </c>
      <c r="V8" s="239" t="s">
        <v>101</v>
      </c>
      <c r="W8" s="255" t="s">
        <v>88</v>
      </c>
      <c r="X8" s="170" t="str">
        <f t="shared" si="1"/>
        <v>PENDIENTE</v>
      </c>
      <c r="Y8" s="148" t="str">
        <f t="shared" si="2"/>
        <v>ABIERTO</v>
      </c>
      <c r="Z8" s="178"/>
      <c r="AA8" s="199"/>
    </row>
    <row r="9" spans="1:30" ht="170.25" customHeight="1" x14ac:dyDescent="0.25">
      <c r="B9" s="175" t="s">
        <v>76</v>
      </c>
      <c r="C9" s="296"/>
      <c r="D9" s="178" t="s">
        <v>78</v>
      </c>
      <c r="E9" s="174">
        <v>4</v>
      </c>
      <c r="F9" s="190" t="s">
        <v>107</v>
      </c>
      <c r="G9" s="190" t="s">
        <v>103</v>
      </c>
      <c r="H9" s="193" t="s">
        <v>108</v>
      </c>
      <c r="I9" s="183" t="s">
        <v>109</v>
      </c>
      <c r="J9" s="191">
        <v>1</v>
      </c>
      <c r="K9" s="175" t="s">
        <v>83</v>
      </c>
      <c r="L9" s="173" t="s">
        <v>84</v>
      </c>
      <c r="M9" s="179">
        <v>1</v>
      </c>
      <c r="N9" s="192">
        <v>2028</v>
      </c>
      <c r="O9" s="192">
        <v>2028</v>
      </c>
      <c r="P9" s="171" t="s">
        <v>85</v>
      </c>
      <c r="Q9" s="207" t="s">
        <v>106</v>
      </c>
      <c r="R9" s="194">
        <v>0</v>
      </c>
      <c r="S9" s="167">
        <f t="shared" si="3"/>
        <v>0</v>
      </c>
      <c r="T9" s="167">
        <f t="shared" si="4"/>
        <v>0</v>
      </c>
      <c r="U9" s="168" t="s">
        <v>100</v>
      </c>
      <c r="V9" s="239" t="s">
        <v>101</v>
      </c>
      <c r="W9" s="255" t="s">
        <v>88</v>
      </c>
      <c r="X9" s="170" t="str">
        <f t="shared" si="1"/>
        <v>PENDIENTE</v>
      </c>
      <c r="Y9" s="148" t="str">
        <f t="shared" si="2"/>
        <v>ABIERTO</v>
      </c>
      <c r="Z9" s="178"/>
      <c r="AA9" s="199"/>
    </row>
    <row r="10" spans="1:30" ht="165" customHeight="1" x14ac:dyDescent="0.25">
      <c r="B10" s="175" t="s">
        <v>76</v>
      </c>
      <c r="C10" s="181" t="s">
        <v>110</v>
      </c>
      <c r="D10" s="178" t="s">
        <v>78</v>
      </c>
      <c r="E10" s="174">
        <v>5</v>
      </c>
      <c r="F10" s="195" t="s">
        <v>111</v>
      </c>
      <c r="G10" s="175" t="s">
        <v>112</v>
      </c>
      <c r="H10" s="196" t="s">
        <v>113</v>
      </c>
      <c r="I10" s="175" t="s">
        <v>114</v>
      </c>
      <c r="J10" s="191">
        <v>1</v>
      </c>
      <c r="K10" s="175" t="s">
        <v>83</v>
      </c>
      <c r="L10" s="175" t="s">
        <v>84</v>
      </c>
      <c r="M10" s="179">
        <v>1</v>
      </c>
      <c r="N10" s="253">
        <v>44927</v>
      </c>
      <c r="O10" s="253">
        <v>45504</v>
      </c>
      <c r="P10" s="171" t="s">
        <v>85</v>
      </c>
      <c r="Q10" s="207" t="s">
        <v>115</v>
      </c>
      <c r="R10" s="186">
        <v>0</v>
      </c>
      <c r="S10" s="167">
        <f t="shared" si="3"/>
        <v>0</v>
      </c>
      <c r="T10" s="167">
        <f t="shared" si="4"/>
        <v>0</v>
      </c>
      <c r="U10" s="168" t="s">
        <v>100</v>
      </c>
      <c r="V10" s="239" t="s">
        <v>101</v>
      </c>
      <c r="W10" s="255" t="s">
        <v>88</v>
      </c>
      <c r="X10" s="170" t="str">
        <f t="shared" si="1"/>
        <v>PENDIENTE</v>
      </c>
      <c r="Y10" s="148" t="str">
        <f t="shared" si="2"/>
        <v>ABIERTO</v>
      </c>
      <c r="Z10" s="178"/>
      <c r="AA10" s="199"/>
    </row>
    <row r="11" spans="1:30" s="143" customFormat="1" ht="102" x14ac:dyDescent="0.2">
      <c r="A11" s="142"/>
      <c r="B11" s="175" t="s">
        <v>76</v>
      </c>
      <c r="C11" s="181" t="s">
        <v>116</v>
      </c>
      <c r="D11" s="247" t="s">
        <v>78</v>
      </c>
      <c r="E11" s="176">
        <v>7</v>
      </c>
      <c r="F11" s="197" t="s">
        <v>117</v>
      </c>
      <c r="G11" s="197" t="s">
        <v>118</v>
      </c>
      <c r="H11" s="248" t="s">
        <v>119</v>
      </c>
      <c r="I11" s="248" t="s">
        <v>120</v>
      </c>
      <c r="J11" s="191">
        <v>1</v>
      </c>
      <c r="K11" s="248" t="s">
        <v>83</v>
      </c>
      <c r="L11" s="249" t="s">
        <v>84</v>
      </c>
      <c r="M11" s="250">
        <v>1</v>
      </c>
      <c r="N11" s="253">
        <v>44897</v>
      </c>
      <c r="O11" s="256">
        <v>45280</v>
      </c>
      <c r="P11" s="171">
        <v>45089</v>
      </c>
      <c r="Q11" s="180" t="s">
        <v>121</v>
      </c>
      <c r="R11" s="186">
        <v>1</v>
      </c>
      <c r="S11" s="167">
        <f t="shared" si="3"/>
        <v>1</v>
      </c>
      <c r="T11" s="167">
        <f t="shared" si="4"/>
        <v>1</v>
      </c>
      <c r="U11" s="238" t="str">
        <f t="shared" si="0"/>
        <v>OK</v>
      </c>
      <c r="V11" s="237" t="s">
        <v>122</v>
      </c>
      <c r="W11" s="255" t="s">
        <v>88</v>
      </c>
      <c r="X11" s="170" t="str">
        <f t="shared" ref="X11:X13" si="5">IF(T11=100%,IF(T11&gt;=100%,"CUMPLIDA","PENDIENTE"),IF(T11&lt;100%,"PENDIENTE","PENDIENTE"))</f>
        <v>CUMPLIDA</v>
      </c>
      <c r="Y11" s="148" t="s">
        <v>123</v>
      </c>
      <c r="Z11" s="178"/>
      <c r="AA11" s="199"/>
    </row>
    <row r="12" spans="1:30" ht="35.25" customHeight="1" x14ac:dyDescent="0.25">
      <c r="B12" s="175" t="s">
        <v>76</v>
      </c>
      <c r="C12" s="294" t="s">
        <v>124</v>
      </c>
      <c r="D12" s="178" t="s">
        <v>78</v>
      </c>
      <c r="E12" s="176">
        <v>13</v>
      </c>
      <c r="F12" s="204" t="s">
        <v>125</v>
      </c>
      <c r="G12" s="204" t="s">
        <v>126</v>
      </c>
      <c r="H12" s="200" t="s">
        <v>127</v>
      </c>
      <c r="I12" s="183" t="s">
        <v>128</v>
      </c>
      <c r="J12" s="191">
        <v>2</v>
      </c>
      <c r="K12" s="175"/>
      <c r="L12" s="173" t="s">
        <v>129</v>
      </c>
      <c r="M12" s="179">
        <v>1</v>
      </c>
      <c r="N12" s="201">
        <v>44928</v>
      </c>
      <c r="O12" s="253">
        <v>45504</v>
      </c>
      <c r="P12" s="171" t="s">
        <v>85</v>
      </c>
      <c r="Q12" s="233" t="s">
        <v>130</v>
      </c>
      <c r="R12" s="208">
        <v>0</v>
      </c>
      <c r="S12" s="167">
        <f t="shared" ref="S12:S24" si="6">(IF(R12="","",IF(OR($J12=0,$J12="",P12=""),"",R12/$J12)))</f>
        <v>0</v>
      </c>
      <c r="T12" s="167">
        <f t="shared" ref="T12:T24" si="7">(IF(OR($M12="",S12=""),"",IF(OR($M12=0,S12=0),0,IF((S12*100%)/$M12&gt;100%,100%,(S12*100%)/$M12))))</f>
        <v>0</v>
      </c>
      <c r="U12" s="238" t="s">
        <v>100</v>
      </c>
      <c r="V12" s="237" t="s">
        <v>131</v>
      </c>
      <c r="W12" s="255" t="s">
        <v>88</v>
      </c>
      <c r="X12" s="170" t="str">
        <f t="shared" si="5"/>
        <v>PENDIENTE</v>
      </c>
      <c r="Y12" s="148" t="str">
        <f t="shared" ref="Y12:Y22" si="8">IF(W12="CUMPLIDA","CERRADO","ABIERTO")</f>
        <v>ABIERTO</v>
      </c>
      <c r="Z12" s="178"/>
      <c r="AA12" s="199"/>
    </row>
    <row r="13" spans="1:30" ht="35.25" customHeight="1" x14ac:dyDescent="0.25">
      <c r="B13" s="175" t="s">
        <v>76</v>
      </c>
      <c r="C13" s="295"/>
      <c r="D13" s="178" t="s">
        <v>78</v>
      </c>
      <c r="E13" s="176">
        <v>13</v>
      </c>
      <c r="F13" s="251" t="s">
        <v>125</v>
      </c>
      <c r="G13" s="251" t="s">
        <v>126</v>
      </c>
      <c r="H13" s="166" t="s">
        <v>132</v>
      </c>
      <c r="I13" s="187" t="s">
        <v>133</v>
      </c>
      <c r="J13" s="191">
        <v>1</v>
      </c>
      <c r="K13" s="175"/>
      <c r="L13" s="173" t="s">
        <v>129</v>
      </c>
      <c r="M13" s="179">
        <v>0.5</v>
      </c>
      <c r="N13" s="201">
        <v>44928</v>
      </c>
      <c r="O13" s="253">
        <v>45504</v>
      </c>
      <c r="P13" s="171" t="s">
        <v>85</v>
      </c>
      <c r="Q13" s="233" t="s">
        <v>134</v>
      </c>
      <c r="R13" s="208">
        <v>0</v>
      </c>
      <c r="S13" s="167">
        <f t="shared" si="6"/>
        <v>0</v>
      </c>
      <c r="T13" s="167">
        <f t="shared" si="7"/>
        <v>0</v>
      </c>
      <c r="U13" s="238" t="s">
        <v>100</v>
      </c>
      <c r="V13" s="237" t="s">
        <v>131</v>
      </c>
      <c r="W13" s="255" t="s">
        <v>88</v>
      </c>
      <c r="X13" s="170" t="str">
        <f t="shared" si="5"/>
        <v>PENDIENTE</v>
      </c>
      <c r="Y13" s="148" t="str">
        <f t="shared" si="8"/>
        <v>ABIERTO</v>
      </c>
      <c r="Z13" s="178"/>
      <c r="AA13" s="199"/>
    </row>
    <row r="14" spans="1:30" ht="94.5" customHeight="1" x14ac:dyDescent="0.25">
      <c r="B14" s="175" t="s">
        <v>76</v>
      </c>
      <c r="C14" s="295"/>
      <c r="D14" s="178" t="s">
        <v>78</v>
      </c>
      <c r="E14" s="174">
        <v>14</v>
      </c>
      <c r="F14" s="190" t="s">
        <v>135</v>
      </c>
      <c r="G14" s="190" t="s">
        <v>136</v>
      </c>
      <c r="H14" s="200" t="s">
        <v>137</v>
      </c>
      <c r="I14" s="183" t="s">
        <v>138</v>
      </c>
      <c r="J14" s="191">
        <v>12</v>
      </c>
      <c r="K14" s="175"/>
      <c r="L14" s="173" t="s">
        <v>129</v>
      </c>
      <c r="M14" s="179">
        <v>1</v>
      </c>
      <c r="N14" s="201">
        <v>44928</v>
      </c>
      <c r="O14" s="257">
        <v>45291</v>
      </c>
      <c r="P14" s="171" t="s">
        <v>139</v>
      </c>
      <c r="Q14" s="234" t="s">
        <v>140</v>
      </c>
      <c r="R14" s="208">
        <v>8</v>
      </c>
      <c r="S14" s="167">
        <f t="shared" si="6"/>
        <v>0.66666666666666663</v>
      </c>
      <c r="T14" s="167">
        <f t="shared" si="7"/>
        <v>0.66666666666666663</v>
      </c>
      <c r="U14" s="238" t="s">
        <v>141</v>
      </c>
      <c r="V14" s="178" t="s">
        <v>142</v>
      </c>
      <c r="W14" s="255" t="s">
        <v>88</v>
      </c>
      <c r="X14" s="170" t="s">
        <v>143</v>
      </c>
      <c r="Y14" s="148" t="s">
        <v>144</v>
      </c>
      <c r="Z14" s="178"/>
      <c r="AA14" s="199"/>
    </row>
    <row r="15" spans="1:30" ht="99" customHeight="1" x14ac:dyDescent="0.25">
      <c r="B15" s="175" t="s">
        <v>76</v>
      </c>
      <c r="C15" s="295"/>
      <c r="D15" s="178" t="s">
        <v>78</v>
      </c>
      <c r="E15" s="174">
        <v>15</v>
      </c>
      <c r="F15" s="190" t="s">
        <v>145</v>
      </c>
      <c r="G15" s="190" t="s">
        <v>146</v>
      </c>
      <c r="H15" s="200" t="s">
        <v>147</v>
      </c>
      <c r="I15" s="183" t="s">
        <v>148</v>
      </c>
      <c r="J15" s="191">
        <v>1</v>
      </c>
      <c r="K15" s="175"/>
      <c r="L15" s="173" t="s">
        <v>129</v>
      </c>
      <c r="M15" s="179">
        <v>1</v>
      </c>
      <c r="N15" s="201">
        <v>44928</v>
      </c>
      <c r="O15" s="253">
        <v>45382</v>
      </c>
      <c r="P15" s="171" t="s">
        <v>85</v>
      </c>
      <c r="Q15" s="233" t="s">
        <v>149</v>
      </c>
      <c r="R15" s="208">
        <v>0.7</v>
      </c>
      <c r="S15" s="167">
        <f t="shared" ref="S15" si="9">(IF(R15="","",IF(OR($J15=0,$J15="",P15=""),"",R15/$J15)))</f>
        <v>0.7</v>
      </c>
      <c r="T15" s="167">
        <f t="shared" ref="T15" si="10">(IF(OR($M15="",S15=""),"",IF(OR($M15=0,S15=0),0,IF((S15*100%)/$M15&gt;100%,100%,(S15*100%)/$M15))))</f>
        <v>0.7</v>
      </c>
      <c r="U15" s="238" t="str">
        <f t="shared" ref="U15" si="11">IF(R15="","",IF(T15&lt;100%, IF(T15&lt;100%, "ALERTA","EN TERMINO"), IF(T15=100%, "OK", "EN TERMINO")))</f>
        <v>ALERTA</v>
      </c>
      <c r="V15" s="240" t="s">
        <v>150</v>
      </c>
      <c r="W15" s="255" t="s">
        <v>88</v>
      </c>
      <c r="X15" s="170" t="str">
        <f t="shared" ref="X15:X18" si="12">IF(T15=100%,IF(T15&gt;=100%,"CUMPLIDA","PENDIENTE"),IF(T15&lt;100%,"PENDIENTE","PENDIENTE"))</f>
        <v>PENDIENTE</v>
      </c>
      <c r="Y15" s="148" t="s">
        <v>151</v>
      </c>
      <c r="Z15" s="178"/>
      <c r="AA15" s="199"/>
    </row>
    <row r="16" spans="1:30" ht="35.25" customHeight="1" x14ac:dyDescent="0.25">
      <c r="B16" s="175" t="s">
        <v>76</v>
      </c>
      <c r="C16" s="295"/>
      <c r="D16" s="178" t="s">
        <v>78</v>
      </c>
      <c r="E16" s="174">
        <v>16</v>
      </c>
      <c r="F16" s="205" t="s">
        <v>152</v>
      </c>
      <c r="G16" s="205" t="s">
        <v>153</v>
      </c>
      <c r="H16" s="202" t="s">
        <v>154</v>
      </c>
      <c r="I16" s="175" t="s">
        <v>155</v>
      </c>
      <c r="J16" s="191">
        <v>1</v>
      </c>
      <c r="K16" s="175"/>
      <c r="L16" s="173" t="s">
        <v>129</v>
      </c>
      <c r="M16" s="179">
        <v>1</v>
      </c>
      <c r="N16" s="201">
        <v>44928</v>
      </c>
      <c r="O16" s="253">
        <v>45504</v>
      </c>
      <c r="P16" s="171" t="s">
        <v>85</v>
      </c>
      <c r="Q16" s="259" t="s">
        <v>156</v>
      </c>
      <c r="R16" s="208">
        <v>0</v>
      </c>
      <c r="S16" s="167">
        <f t="shared" si="6"/>
        <v>0</v>
      </c>
      <c r="T16" s="167">
        <f t="shared" si="7"/>
        <v>0</v>
      </c>
      <c r="U16" s="168" t="s">
        <v>100</v>
      </c>
      <c r="V16" s="237" t="s">
        <v>131</v>
      </c>
      <c r="W16" s="255" t="s">
        <v>88</v>
      </c>
      <c r="X16" s="170" t="str">
        <f t="shared" si="12"/>
        <v>PENDIENTE</v>
      </c>
      <c r="Y16" s="148" t="str">
        <f t="shared" si="8"/>
        <v>ABIERTO</v>
      </c>
      <c r="Z16" s="178"/>
      <c r="AA16" s="199"/>
    </row>
    <row r="17" spans="2:30" ht="49.5" customHeight="1" x14ac:dyDescent="0.25">
      <c r="B17" s="175" t="s">
        <v>76</v>
      </c>
      <c r="C17" s="295"/>
      <c r="D17" s="178" t="s">
        <v>78</v>
      </c>
      <c r="E17" s="176">
        <v>16</v>
      </c>
      <c r="F17" s="205" t="s">
        <v>152</v>
      </c>
      <c r="G17" s="205" t="s">
        <v>153</v>
      </c>
      <c r="H17" s="190" t="s">
        <v>157</v>
      </c>
      <c r="I17" s="190" t="s">
        <v>158</v>
      </c>
      <c r="J17" s="191">
        <v>1</v>
      </c>
      <c r="K17" s="175"/>
      <c r="L17" s="173" t="s">
        <v>129</v>
      </c>
      <c r="M17" s="179">
        <v>1</v>
      </c>
      <c r="N17" s="201">
        <v>44928</v>
      </c>
      <c r="O17" s="253">
        <v>45504</v>
      </c>
      <c r="P17" s="171" t="s">
        <v>85</v>
      </c>
      <c r="Q17" s="259" t="s">
        <v>159</v>
      </c>
      <c r="R17" s="208">
        <v>0</v>
      </c>
      <c r="S17" s="167">
        <f t="shared" si="6"/>
        <v>0</v>
      </c>
      <c r="T17" s="167">
        <f t="shared" si="7"/>
        <v>0</v>
      </c>
      <c r="U17" s="168" t="s">
        <v>100</v>
      </c>
      <c r="V17" s="237" t="s">
        <v>131</v>
      </c>
      <c r="W17" s="255" t="s">
        <v>88</v>
      </c>
      <c r="X17" s="170" t="str">
        <f t="shared" si="12"/>
        <v>PENDIENTE</v>
      </c>
      <c r="Y17" s="148" t="str">
        <f t="shared" si="8"/>
        <v>ABIERTO</v>
      </c>
      <c r="Z17" s="178"/>
      <c r="AA17" s="199"/>
    </row>
    <row r="18" spans="2:30" ht="53.25" customHeight="1" x14ac:dyDescent="0.25">
      <c r="B18" s="175" t="s">
        <v>76</v>
      </c>
      <c r="C18" s="295"/>
      <c r="D18" s="178" t="s">
        <v>78</v>
      </c>
      <c r="E18" s="174">
        <v>16</v>
      </c>
      <c r="F18" s="205" t="s">
        <v>152</v>
      </c>
      <c r="G18" s="205" t="s">
        <v>153</v>
      </c>
      <c r="H18" s="190" t="s">
        <v>160</v>
      </c>
      <c r="I18" s="190" t="s">
        <v>161</v>
      </c>
      <c r="J18" s="191">
        <v>1</v>
      </c>
      <c r="K18" s="175"/>
      <c r="L18" s="173" t="s">
        <v>129</v>
      </c>
      <c r="M18" s="179">
        <v>0.5</v>
      </c>
      <c r="N18" s="201">
        <v>44928</v>
      </c>
      <c r="O18" s="253">
        <v>45504</v>
      </c>
      <c r="P18" s="171" t="s">
        <v>85</v>
      </c>
      <c r="Q18" s="259" t="s">
        <v>162</v>
      </c>
      <c r="R18" s="208">
        <v>0</v>
      </c>
      <c r="S18" s="167">
        <f t="shared" si="6"/>
        <v>0</v>
      </c>
      <c r="T18" s="167">
        <f t="shared" si="7"/>
        <v>0</v>
      </c>
      <c r="U18" s="168" t="s">
        <v>100</v>
      </c>
      <c r="V18" s="237" t="s">
        <v>131</v>
      </c>
      <c r="W18" s="255" t="s">
        <v>88</v>
      </c>
      <c r="X18" s="170" t="str">
        <f t="shared" si="12"/>
        <v>PENDIENTE</v>
      </c>
      <c r="Y18" s="148" t="str">
        <f t="shared" si="8"/>
        <v>ABIERTO</v>
      </c>
      <c r="Z18" s="178"/>
      <c r="AA18" s="199"/>
    </row>
    <row r="19" spans="2:30" ht="75" customHeight="1" x14ac:dyDescent="0.25">
      <c r="B19" s="175" t="s">
        <v>76</v>
      </c>
      <c r="C19" s="295"/>
      <c r="D19" s="178" t="s">
        <v>78</v>
      </c>
      <c r="E19" s="174">
        <v>17</v>
      </c>
      <c r="F19" s="203" t="s">
        <v>163</v>
      </c>
      <c r="G19" s="203" t="s">
        <v>164</v>
      </c>
      <c r="H19" s="198" t="s">
        <v>165</v>
      </c>
      <c r="I19" s="198" t="s">
        <v>166</v>
      </c>
      <c r="J19" s="191">
        <v>1</v>
      </c>
      <c r="K19" s="175"/>
      <c r="L19" s="173" t="s">
        <v>129</v>
      </c>
      <c r="M19" s="179">
        <v>1</v>
      </c>
      <c r="N19" s="201">
        <v>44928</v>
      </c>
      <c r="O19" s="253">
        <v>45504</v>
      </c>
      <c r="P19" s="171" t="s">
        <v>85</v>
      </c>
      <c r="Q19" s="259" t="s">
        <v>167</v>
      </c>
      <c r="R19" s="208">
        <v>0</v>
      </c>
      <c r="S19" s="167">
        <f t="shared" si="6"/>
        <v>0</v>
      </c>
      <c r="T19" s="167">
        <f t="shared" si="7"/>
        <v>0</v>
      </c>
      <c r="U19" s="168" t="s">
        <v>100</v>
      </c>
      <c r="V19" s="237" t="s">
        <v>131</v>
      </c>
      <c r="W19" s="255" t="s">
        <v>88</v>
      </c>
      <c r="X19" s="170" t="str">
        <f t="shared" ref="X19:X42" si="13">IF(T19=100%,IF(T19&gt;=100%,"CUMPLIDA","PENDIENTE"),IF(T19&lt;100%,"PENDIENTE","PENDIENTE"))</f>
        <v>PENDIENTE</v>
      </c>
      <c r="Y19" s="148" t="str">
        <f t="shared" si="8"/>
        <v>ABIERTO</v>
      </c>
      <c r="Z19" s="178"/>
      <c r="AA19" s="199"/>
    </row>
    <row r="20" spans="2:30" ht="54.75" customHeight="1" x14ac:dyDescent="0.25">
      <c r="B20" s="175" t="s">
        <v>76</v>
      </c>
      <c r="C20" s="295"/>
      <c r="D20" s="178" t="s">
        <v>78</v>
      </c>
      <c r="E20" s="174">
        <v>18</v>
      </c>
      <c r="F20" s="203" t="s">
        <v>168</v>
      </c>
      <c r="G20" s="203" t="s">
        <v>169</v>
      </c>
      <c r="H20" s="198" t="s">
        <v>170</v>
      </c>
      <c r="I20" s="198" t="s">
        <v>158</v>
      </c>
      <c r="J20" s="191">
        <v>1</v>
      </c>
      <c r="K20" s="175"/>
      <c r="L20" s="173" t="s">
        <v>129</v>
      </c>
      <c r="M20" s="179">
        <v>1</v>
      </c>
      <c r="N20" s="201">
        <v>44928</v>
      </c>
      <c r="O20" s="257">
        <v>45291</v>
      </c>
      <c r="P20" s="171" t="s">
        <v>139</v>
      </c>
      <c r="Q20" s="259" t="s">
        <v>171</v>
      </c>
      <c r="R20" s="208">
        <v>1</v>
      </c>
      <c r="S20" s="167">
        <f t="shared" si="6"/>
        <v>1</v>
      </c>
      <c r="T20" s="167">
        <f t="shared" si="7"/>
        <v>1</v>
      </c>
      <c r="U20" s="168" t="str">
        <f t="shared" ref="U20:U24" si="14">IF(R20="","",IF(T20&lt;100%, IF(T20&lt;100%, "ALERTA","EN TERMINO"), IF(T20=100%, "OK", "EN TERMINO")))</f>
        <v>OK</v>
      </c>
      <c r="V20" s="235" t="s">
        <v>172</v>
      </c>
      <c r="W20" s="255" t="s">
        <v>88</v>
      </c>
      <c r="X20" s="170" t="str">
        <f t="shared" si="13"/>
        <v>CUMPLIDA</v>
      </c>
      <c r="Y20" s="148" t="s">
        <v>173</v>
      </c>
      <c r="Z20" s="178"/>
      <c r="AA20" s="199"/>
    </row>
    <row r="21" spans="2:30" ht="92.25" customHeight="1" x14ac:dyDescent="0.25">
      <c r="B21" s="175" t="s">
        <v>76</v>
      </c>
      <c r="C21" s="295"/>
      <c r="D21" s="178" t="s">
        <v>78</v>
      </c>
      <c r="E21" s="174">
        <v>19</v>
      </c>
      <c r="F21" s="203" t="s">
        <v>174</v>
      </c>
      <c r="G21" s="197" t="s">
        <v>169</v>
      </c>
      <c r="H21" s="198" t="s">
        <v>175</v>
      </c>
      <c r="I21" s="198" t="s">
        <v>176</v>
      </c>
      <c r="J21" s="191">
        <v>1</v>
      </c>
      <c r="K21" s="175"/>
      <c r="L21" s="173" t="s">
        <v>129</v>
      </c>
      <c r="M21" s="179">
        <v>1</v>
      </c>
      <c r="N21" s="201">
        <v>44928</v>
      </c>
      <c r="O21" s="269" t="s">
        <v>177</v>
      </c>
      <c r="P21" s="171" t="s">
        <v>178</v>
      </c>
      <c r="Q21" s="259" t="s">
        <v>179</v>
      </c>
      <c r="R21" s="208">
        <v>0</v>
      </c>
      <c r="S21" s="167">
        <f t="shared" si="6"/>
        <v>0</v>
      </c>
      <c r="T21" s="167">
        <f t="shared" si="7"/>
        <v>0</v>
      </c>
      <c r="U21" s="168" t="s">
        <v>180</v>
      </c>
      <c r="V21" s="235" t="s">
        <v>181</v>
      </c>
      <c r="W21" s="255" t="s">
        <v>88</v>
      </c>
      <c r="X21" s="170" t="str">
        <f t="shared" si="13"/>
        <v>PENDIENTE</v>
      </c>
      <c r="Y21" s="148" t="s">
        <v>173</v>
      </c>
      <c r="Z21" s="178"/>
      <c r="AA21" s="199"/>
    </row>
    <row r="22" spans="2:30" ht="35.25" customHeight="1" x14ac:dyDescent="0.25">
      <c r="B22" s="175" t="s">
        <v>76</v>
      </c>
      <c r="C22" s="295"/>
      <c r="D22" s="178" t="s">
        <v>78</v>
      </c>
      <c r="E22" s="174">
        <v>20</v>
      </c>
      <c r="F22" s="197" t="s">
        <v>182</v>
      </c>
      <c r="G22" s="197" t="s">
        <v>183</v>
      </c>
      <c r="H22" s="198" t="s">
        <v>184</v>
      </c>
      <c r="I22" s="198" t="s">
        <v>185</v>
      </c>
      <c r="J22" s="191">
        <v>1</v>
      </c>
      <c r="K22" s="175"/>
      <c r="L22" s="173" t="s">
        <v>129</v>
      </c>
      <c r="M22" s="179">
        <v>1</v>
      </c>
      <c r="N22" s="201">
        <v>44958</v>
      </c>
      <c r="O22" s="269" t="s">
        <v>177</v>
      </c>
      <c r="P22" s="171" t="s">
        <v>178</v>
      </c>
      <c r="Q22" s="259" t="s">
        <v>186</v>
      </c>
      <c r="R22" s="208">
        <v>0</v>
      </c>
      <c r="S22" s="167">
        <f t="shared" si="6"/>
        <v>0</v>
      </c>
      <c r="T22" s="167">
        <f t="shared" si="7"/>
        <v>0</v>
      </c>
      <c r="U22" s="168" t="str">
        <f t="shared" si="14"/>
        <v>ALERTA</v>
      </c>
      <c r="V22" s="237" t="s">
        <v>187</v>
      </c>
      <c r="W22" s="255" t="s">
        <v>88</v>
      </c>
      <c r="X22" s="170" t="str">
        <f t="shared" si="13"/>
        <v>PENDIENTE</v>
      </c>
      <c r="Y22" s="148" t="str">
        <f t="shared" si="8"/>
        <v>ABIERTO</v>
      </c>
      <c r="Z22" s="178"/>
      <c r="AA22" s="199"/>
    </row>
    <row r="23" spans="2:30" ht="35.25" customHeight="1" x14ac:dyDescent="0.25">
      <c r="B23" s="175" t="s">
        <v>76</v>
      </c>
      <c r="C23" s="295"/>
      <c r="D23" s="178" t="s">
        <v>78</v>
      </c>
      <c r="E23" s="174">
        <v>20</v>
      </c>
      <c r="F23" s="197" t="s">
        <v>182</v>
      </c>
      <c r="G23" s="197" t="s">
        <v>183</v>
      </c>
      <c r="H23" s="198" t="s">
        <v>188</v>
      </c>
      <c r="I23" s="198" t="s">
        <v>189</v>
      </c>
      <c r="J23" s="191">
        <v>1</v>
      </c>
      <c r="K23" s="175"/>
      <c r="L23" s="173" t="s">
        <v>129</v>
      </c>
      <c r="M23" s="179">
        <v>1</v>
      </c>
      <c r="N23" s="201">
        <v>44958</v>
      </c>
      <c r="O23" s="269" t="s">
        <v>177</v>
      </c>
      <c r="P23" s="171" t="s">
        <v>178</v>
      </c>
      <c r="Q23" s="259" t="s">
        <v>186</v>
      </c>
      <c r="R23" s="208">
        <v>0</v>
      </c>
      <c r="S23" s="167">
        <f t="shared" si="6"/>
        <v>0</v>
      </c>
      <c r="T23" s="167">
        <f t="shared" si="7"/>
        <v>0</v>
      </c>
      <c r="U23" s="168" t="str">
        <f t="shared" si="14"/>
        <v>ALERTA</v>
      </c>
      <c r="V23" s="237" t="s">
        <v>190</v>
      </c>
      <c r="W23" s="255" t="s">
        <v>88</v>
      </c>
      <c r="X23" s="170" t="str">
        <f t="shared" si="13"/>
        <v>PENDIENTE</v>
      </c>
      <c r="Y23" s="148" t="str">
        <f t="shared" ref="Y23" si="15">IF(W23="CUMPLIDA","CERRADO","ABIERTO")</f>
        <v>ABIERTO</v>
      </c>
      <c r="Z23" s="178"/>
      <c r="AA23" s="199"/>
    </row>
    <row r="24" spans="2:30" ht="35.25" customHeight="1" x14ac:dyDescent="0.25">
      <c r="B24" s="175" t="s">
        <v>76</v>
      </c>
      <c r="C24" s="296"/>
      <c r="D24" s="178" t="s">
        <v>78</v>
      </c>
      <c r="E24" s="174">
        <v>21</v>
      </c>
      <c r="F24" s="203" t="s">
        <v>191</v>
      </c>
      <c r="G24" s="203" t="s">
        <v>192</v>
      </c>
      <c r="H24" s="198" t="s">
        <v>193</v>
      </c>
      <c r="I24" s="198" t="s">
        <v>194</v>
      </c>
      <c r="J24" s="191">
        <v>1</v>
      </c>
      <c r="K24" s="175"/>
      <c r="L24" s="173" t="s">
        <v>129</v>
      </c>
      <c r="M24" s="179">
        <v>1</v>
      </c>
      <c r="N24" s="201">
        <v>44928</v>
      </c>
      <c r="O24" s="269" t="s">
        <v>195</v>
      </c>
      <c r="P24" s="171" t="s">
        <v>85</v>
      </c>
      <c r="Q24" s="260" t="s">
        <v>196</v>
      </c>
      <c r="R24" s="208">
        <v>0</v>
      </c>
      <c r="S24" s="167">
        <f t="shared" si="6"/>
        <v>0</v>
      </c>
      <c r="T24" s="167">
        <f t="shared" si="7"/>
        <v>0</v>
      </c>
      <c r="U24" s="168" t="str">
        <f t="shared" si="14"/>
        <v>ALERTA</v>
      </c>
      <c r="V24" s="237" t="s">
        <v>197</v>
      </c>
      <c r="W24" s="255" t="s">
        <v>88</v>
      </c>
      <c r="X24" s="170" t="str">
        <f t="shared" si="13"/>
        <v>PENDIENTE</v>
      </c>
      <c r="Y24" s="148" t="str">
        <f t="shared" ref="Y24" si="16">IF(W24="CUMPLIDA","CERRADO","ABIERTO")</f>
        <v>ABIERTO</v>
      </c>
      <c r="Z24" s="178"/>
      <c r="AA24" s="199"/>
      <c r="AD24" s="236"/>
    </row>
    <row r="25" spans="2:30" ht="195" customHeight="1" x14ac:dyDescent="0.2">
      <c r="B25" s="175" t="s">
        <v>76</v>
      </c>
      <c r="C25" s="276" t="s">
        <v>198</v>
      </c>
      <c r="D25" s="178" t="s">
        <v>78</v>
      </c>
      <c r="E25" s="241">
        <v>22</v>
      </c>
      <c r="F25" s="166" t="s">
        <v>199</v>
      </c>
      <c r="G25" s="166" t="s">
        <v>200</v>
      </c>
      <c r="H25" s="268" t="s">
        <v>201</v>
      </c>
      <c r="I25" s="166" t="s">
        <v>202</v>
      </c>
      <c r="J25" s="244">
        <v>14</v>
      </c>
      <c r="K25" s="148" t="s">
        <v>203</v>
      </c>
      <c r="L25" s="166" t="s">
        <v>204</v>
      </c>
      <c r="M25" s="179">
        <v>1</v>
      </c>
      <c r="N25" s="184">
        <v>45292</v>
      </c>
      <c r="O25" s="184">
        <v>45657</v>
      </c>
      <c r="P25" s="208" t="s">
        <v>85</v>
      </c>
      <c r="Q25" s="262" t="s">
        <v>205</v>
      </c>
      <c r="R25" s="242"/>
      <c r="S25" s="167" t="str">
        <f t="shared" ref="S25:S48" si="17">(IF(R25="","",IF(OR($J25=0,$J25="",P25=""),"",R25/$J25)))</f>
        <v/>
      </c>
      <c r="T25" s="167" t="str">
        <f t="shared" ref="T25:T48" si="18">(IF(OR($M25="",S25=""),"",IF(OR($M25=0,S25=0),0,IF((S25*100%)/$M25&gt;100%,100%,(S25*100%)/$M25))))</f>
        <v/>
      </c>
      <c r="U25" s="168" t="s">
        <v>180</v>
      </c>
      <c r="V25" s="198" t="s">
        <v>206</v>
      </c>
      <c r="W25" s="255" t="s">
        <v>88</v>
      </c>
      <c r="X25" s="170" t="str">
        <f t="shared" si="13"/>
        <v>PENDIENTE</v>
      </c>
      <c r="Y25" s="148" t="str">
        <f t="shared" ref="Y25:Y44" si="19">IF(W25="CUMPLIDA","CERRADO","ABIERTO")</f>
        <v>ABIERTO</v>
      </c>
      <c r="Z25" s="178"/>
      <c r="AA25" s="242"/>
    </row>
    <row r="26" spans="2:30" ht="95.25" customHeight="1" x14ac:dyDescent="0.2">
      <c r="B26" s="175" t="s">
        <v>76</v>
      </c>
      <c r="C26" s="276"/>
      <c r="D26" s="178" t="s">
        <v>78</v>
      </c>
      <c r="E26" s="241">
        <v>23</v>
      </c>
      <c r="F26" s="166" t="s">
        <v>207</v>
      </c>
      <c r="G26" s="166" t="s">
        <v>208</v>
      </c>
      <c r="H26" s="166" t="s">
        <v>209</v>
      </c>
      <c r="I26" s="166" t="s">
        <v>210</v>
      </c>
      <c r="J26" s="244">
        <v>1</v>
      </c>
      <c r="K26" s="148" t="s">
        <v>211</v>
      </c>
      <c r="L26" s="166" t="s">
        <v>204</v>
      </c>
      <c r="M26" s="179">
        <v>1</v>
      </c>
      <c r="N26" s="184">
        <v>45131</v>
      </c>
      <c r="O26" s="184">
        <v>45473</v>
      </c>
      <c r="P26" s="208" t="s">
        <v>85</v>
      </c>
      <c r="Q26" s="242" t="s">
        <v>212</v>
      </c>
      <c r="R26" s="242"/>
      <c r="S26" s="167" t="str">
        <f t="shared" si="17"/>
        <v/>
      </c>
      <c r="T26" s="167" t="str">
        <f t="shared" si="18"/>
        <v/>
      </c>
      <c r="U26" s="168" t="s">
        <v>100</v>
      </c>
      <c r="V26" s="237" t="s">
        <v>131</v>
      </c>
      <c r="W26" s="255" t="s">
        <v>88</v>
      </c>
      <c r="X26" s="170" t="str">
        <f t="shared" si="13"/>
        <v>PENDIENTE</v>
      </c>
      <c r="Y26" s="148" t="str">
        <f t="shared" si="19"/>
        <v>ABIERTO</v>
      </c>
      <c r="Z26" s="178"/>
      <c r="AA26" s="242"/>
    </row>
    <row r="27" spans="2:30" ht="102" x14ac:dyDescent="0.2">
      <c r="B27" s="175" t="s">
        <v>76</v>
      </c>
      <c r="C27" s="276"/>
      <c r="D27" s="178" t="s">
        <v>78</v>
      </c>
      <c r="E27" s="241">
        <v>24</v>
      </c>
      <c r="F27" s="245" t="s">
        <v>213</v>
      </c>
      <c r="G27" s="245" t="s">
        <v>214</v>
      </c>
      <c r="H27" s="261" t="s">
        <v>215</v>
      </c>
      <c r="I27" s="166" t="s">
        <v>216</v>
      </c>
      <c r="J27" s="244">
        <v>1</v>
      </c>
      <c r="K27" s="148" t="s">
        <v>211</v>
      </c>
      <c r="L27" s="166" t="s">
        <v>204</v>
      </c>
      <c r="M27" s="179">
        <v>1</v>
      </c>
      <c r="N27" s="184">
        <v>45139</v>
      </c>
      <c r="O27" s="184">
        <v>45504</v>
      </c>
      <c r="P27" s="208" t="s">
        <v>85</v>
      </c>
      <c r="Q27" s="262" t="s">
        <v>121</v>
      </c>
      <c r="R27" s="242"/>
      <c r="S27" s="167" t="str">
        <f t="shared" si="17"/>
        <v/>
      </c>
      <c r="T27" s="167" t="str">
        <f t="shared" si="18"/>
        <v/>
      </c>
      <c r="U27" s="168" t="s">
        <v>100</v>
      </c>
      <c r="V27" s="237" t="s">
        <v>131</v>
      </c>
      <c r="W27" s="255" t="s">
        <v>88</v>
      </c>
      <c r="X27" s="170" t="str">
        <f t="shared" si="13"/>
        <v>PENDIENTE</v>
      </c>
      <c r="Y27" s="148" t="str">
        <f t="shared" si="19"/>
        <v>ABIERTO</v>
      </c>
      <c r="Z27" s="178"/>
      <c r="AA27" s="242"/>
    </row>
    <row r="28" spans="2:30" ht="102" x14ac:dyDescent="0.2">
      <c r="B28" s="175" t="s">
        <v>76</v>
      </c>
      <c r="C28" s="276"/>
      <c r="D28" s="178" t="s">
        <v>78</v>
      </c>
      <c r="E28" s="241">
        <v>24</v>
      </c>
      <c r="F28" s="245" t="s">
        <v>213</v>
      </c>
      <c r="G28" s="245" t="s">
        <v>214</v>
      </c>
      <c r="H28" s="246" t="s">
        <v>217</v>
      </c>
      <c r="I28" s="166" t="s">
        <v>218</v>
      </c>
      <c r="J28" s="244">
        <v>1</v>
      </c>
      <c r="K28" s="148" t="s">
        <v>211</v>
      </c>
      <c r="L28" s="166" t="s">
        <v>204</v>
      </c>
      <c r="M28" s="179">
        <v>1</v>
      </c>
      <c r="N28" s="184">
        <v>45139</v>
      </c>
      <c r="O28" s="184">
        <v>45473</v>
      </c>
      <c r="P28" s="208" t="s">
        <v>85</v>
      </c>
      <c r="Q28" s="262" t="s">
        <v>121</v>
      </c>
      <c r="R28" s="242"/>
      <c r="S28" s="167" t="str">
        <f t="shared" si="17"/>
        <v/>
      </c>
      <c r="T28" s="167" t="str">
        <f t="shared" si="18"/>
        <v/>
      </c>
      <c r="U28" s="168" t="s">
        <v>100</v>
      </c>
      <c r="V28" s="237" t="s">
        <v>131</v>
      </c>
      <c r="W28" s="255" t="s">
        <v>88</v>
      </c>
      <c r="X28" s="170" t="str">
        <f t="shared" si="13"/>
        <v>PENDIENTE</v>
      </c>
      <c r="Y28" s="148" t="str">
        <f t="shared" si="19"/>
        <v>ABIERTO</v>
      </c>
      <c r="Z28" s="178"/>
      <c r="AA28" s="242"/>
    </row>
    <row r="29" spans="2:30" ht="35.25" customHeight="1" x14ac:dyDescent="0.2">
      <c r="B29" s="175" t="s">
        <v>76</v>
      </c>
      <c r="C29" s="276"/>
      <c r="D29" s="178" t="s">
        <v>78</v>
      </c>
      <c r="E29" s="241">
        <v>25</v>
      </c>
      <c r="F29" s="245" t="s">
        <v>219</v>
      </c>
      <c r="G29" s="245" t="s">
        <v>220</v>
      </c>
      <c r="H29" s="246" t="s">
        <v>221</v>
      </c>
      <c r="I29" s="166" t="s">
        <v>222</v>
      </c>
      <c r="J29" s="244">
        <v>1</v>
      </c>
      <c r="K29" s="148" t="s">
        <v>211</v>
      </c>
      <c r="L29" s="166" t="s">
        <v>204</v>
      </c>
      <c r="M29" s="179">
        <v>1</v>
      </c>
      <c r="N29" s="184">
        <v>45170</v>
      </c>
      <c r="O29" s="184">
        <v>45504</v>
      </c>
      <c r="P29" s="208" t="s">
        <v>85</v>
      </c>
      <c r="Q29" s="263" t="s">
        <v>130</v>
      </c>
      <c r="R29" s="242"/>
      <c r="S29" s="167" t="str">
        <f t="shared" si="17"/>
        <v/>
      </c>
      <c r="T29" s="167" t="str">
        <f t="shared" si="18"/>
        <v/>
      </c>
      <c r="U29" s="168" t="s">
        <v>100</v>
      </c>
      <c r="V29" s="237" t="s">
        <v>131</v>
      </c>
      <c r="W29" s="255" t="s">
        <v>88</v>
      </c>
      <c r="X29" s="170" t="str">
        <f t="shared" si="13"/>
        <v>PENDIENTE</v>
      </c>
      <c r="Y29" s="148" t="str">
        <f t="shared" si="19"/>
        <v>ABIERTO</v>
      </c>
      <c r="Z29" s="178"/>
      <c r="AA29" s="242"/>
    </row>
    <row r="30" spans="2:30" ht="35.25" customHeight="1" x14ac:dyDescent="0.2">
      <c r="B30" s="175" t="s">
        <v>76</v>
      </c>
      <c r="C30" s="276"/>
      <c r="D30" s="178" t="s">
        <v>78</v>
      </c>
      <c r="E30" s="241">
        <v>25</v>
      </c>
      <c r="F30" s="245" t="s">
        <v>219</v>
      </c>
      <c r="G30" s="245" t="s">
        <v>220</v>
      </c>
      <c r="H30" s="166" t="s">
        <v>223</v>
      </c>
      <c r="I30" s="166" t="s">
        <v>224</v>
      </c>
      <c r="J30" s="244">
        <v>1</v>
      </c>
      <c r="K30" s="148" t="s">
        <v>211</v>
      </c>
      <c r="L30" s="166" t="s">
        <v>204</v>
      </c>
      <c r="M30" s="179">
        <v>1</v>
      </c>
      <c r="N30" s="184">
        <v>45170</v>
      </c>
      <c r="O30" s="184">
        <v>45657</v>
      </c>
      <c r="P30" s="171" t="s">
        <v>85</v>
      </c>
      <c r="Q30" s="233" t="s">
        <v>134</v>
      </c>
      <c r="R30" s="242"/>
      <c r="S30" s="167" t="str">
        <f t="shared" si="17"/>
        <v/>
      </c>
      <c r="T30" s="167" t="str">
        <f t="shared" si="18"/>
        <v/>
      </c>
      <c r="U30" s="168" t="s">
        <v>100</v>
      </c>
      <c r="V30" s="237" t="s">
        <v>131</v>
      </c>
      <c r="W30" s="255" t="s">
        <v>88</v>
      </c>
      <c r="X30" s="170" t="str">
        <f t="shared" si="13"/>
        <v>PENDIENTE</v>
      </c>
      <c r="Y30" s="148" t="str">
        <f t="shared" si="19"/>
        <v>ABIERTO</v>
      </c>
      <c r="Z30" s="178"/>
      <c r="AA30" s="242"/>
    </row>
    <row r="31" spans="2:30" ht="124.5" customHeight="1" x14ac:dyDescent="0.2">
      <c r="B31" s="175" t="s">
        <v>76</v>
      </c>
      <c r="C31" s="276"/>
      <c r="D31" s="178" t="s">
        <v>78</v>
      </c>
      <c r="E31" s="241">
        <v>26</v>
      </c>
      <c r="F31" s="243" t="s">
        <v>225</v>
      </c>
      <c r="G31" s="166" t="s">
        <v>226</v>
      </c>
      <c r="H31" s="166" t="s">
        <v>227</v>
      </c>
      <c r="I31" s="166" t="s">
        <v>228</v>
      </c>
      <c r="J31" s="244">
        <v>3</v>
      </c>
      <c r="K31" s="148" t="s">
        <v>203</v>
      </c>
      <c r="L31" s="166" t="s">
        <v>204</v>
      </c>
      <c r="M31" s="179">
        <v>1</v>
      </c>
      <c r="N31" s="184">
        <v>45170</v>
      </c>
      <c r="O31" s="184">
        <v>45504</v>
      </c>
      <c r="P31" s="208" t="s">
        <v>85</v>
      </c>
      <c r="Q31" s="264" t="s">
        <v>229</v>
      </c>
      <c r="R31" s="242"/>
      <c r="S31" s="167" t="str">
        <f t="shared" si="17"/>
        <v/>
      </c>
      <c r="T31" s="167" t="str">
        <f t="shared" si="18"/>
        <v/>
      </c>
      <c r="U31" s="168" t="s">
        <v>100</v>
      </c>
      <c r="V31" s="237" t="s">
        <v>131</v>
      </c>
      <c r="W31" s="255" t="s">
        <v>88</v>
      </c>
      <c r="X31" s="170" t="str">
        <f t="shared" si="13"/>
        <v>PENDIENTE</v>
      </c>
      <c r="Y31" s="148" t="str">
        <f t="shared" si="19"/>
        <v>ABIERTO</v>
      </c>
      <c r="Z31" s="178"/>
      <c r="AA31" s="242"/>
    </row>
    <row r="32" spans="2:30" ht="35.25" customHeight="1" x14ac:dyDescent="0.2">
      <c r="B32" s="175" t="s">
        <v>76</v>
      </c>
      <c r="C32" s="276"/>
      <c r="D32" s="178" t="s">
        <v>78</v>
      </c>
      <c r="E32" s="241">
        <v>27</v>
      </c>
      <c r="F32" s="243" t="s">
        <v>230</v>
      </c>
      <c r="G32" s="243" t="s">
        <v>231</v>
      </c>
      <c r="H32" s="166" t="s">
        <v>232</v>
      </c>
      <c r="I32" s="166" t="s">
        <v>233</v>
      </c>
      <c r="J32" s="244">
        <v>1</v>
      </c>
      <c r="K32" s="148" t="s">
        <v>211</v>
      </c>
      <c r="L32" s="166" t="s">
        <v>204</v>
      </c>
      <c r="M32" s="179">
        <v>1</v>
      </c>
      <c r="N32" s="201">
        <v>45444</v>
      </c>
      <c r="O32" s="201">
        <v>45657</v>
      </c>
      <c r="P32" s="208" t="s">
        <v>85</v>
      </c>
      <c r="Q32" s="264" t="s">
        <v>229</v>
      </c>
      <c r="R32" s="242"/>
      <c r="S32" s="167" t="str">
        <f t="shared" si="17"/>
        <v/>
      </c>
      <c r="T32" s="167" t="str">
        <f t="shared" si="18"/>
        <v/>
      </c>
      <c r="U32" s="168" t="s">
        <v>100</v>
      </c>
      <c r="V32" s="237" t="s">
        <v>131</v>
      </c>
      <c r="W32" s="255" t="s">
        <v>88</v>
      </c>
      <c r="X32" s="170" t="str">
        <f t="shared" si="13"/>
        <v>PENDIENTE</v>
      </c>
      <c r="Y32" s="148" t="str">
        <f t="shared" si="19"/>
        <v>ABIERTO</v>
      </c>
      <c r="Z32" s="178"/>
      <c r="AA32" s="242"/>
    </row>
    <row r="33" spans="2:27" ht="35.25" customHeight="1" x14ac:dyDescent="0.2">
      <c r="B33" s="175" t="s">
        <v>76</v>
      </c>
      <c r="C33" s="276"/>
      <c r="D33" s="178" t="s">
        <v>78</v>
      </c>
      <c r="E33" s="241">
        <v>28</v>
      </c>
      <c r="F33" s="166" t="s">
        <v>234</v>
      </c>
      <c r="G33" s="166" t="s">
        <v>235</v>
      </c>
      <c r="H33" s="166" t="s">
        <v>236</v>
      </c>
      <c r="I33" s="166" t="s">
        <v>237</v>
      </c>
      <c r="J33" s="244">
        <v>1</v>
      </c>
      <c r="K33" s="148" t="s">
        <v>203</v>
      </c>
      <c r="L33" s="166" t="s">
        <v>204</v>
      </c>
      <c r="M33" s="179">
        <v>1</v>
      </c>
      <c r="N33" s="184">
        <v>45128</v>
      </c>
      <c r="O33" s="184">
        <v>45381</v>
      </c>
      <c r="P33" s="208" t="s">
        <v>85</v>
      </c>
      <c r="Q33" s="266" t="s">
        <v>238</v>
      </c>
      <c r="R33" s="242"/>
      <c r="S33" s="167" t="str">
        <f t="shared" si="17"/>
        <v/>
      </c>
      <c r="T33" s="167" t="str">
        <f t="shared" si="18"/>
        <v/>
      </c>
      <c r="U33" s="168" t="s">
        <v>180</v>
      </c>
      <c r="V33" s="237" t="s">
        <v>131</v>
      </c>
      <c r="W33" s="255" t="s">
        <v>88</v>
      </c>
      <c r="X33" s="170" t="str">
        <f t="shared" si="13"/>
        <v>PENDIENTE</v>
      </c>
      <c r="Y33" s="148" t="str">
        <f t="shared" si="19"/>
        <v>ABIERTO</v>
      </c>
      <c r="Z33" s="178"/>
      <c r="AA33" s="242"/>
    </row>
    <row r="34" spans="2:27" ht="35.25" customHeight="1" x14ac:dyDescent="0.2">
      <c r="B34" s="175" t="s">
        <v>76</v>
      </c>
      <c r="C34" s="276"/>
      <c r="D34" s="178" t="s">
        <v>78</v>
      </c>
      <c r="E34" s="241">
        <v>29</v>
      </c>
      <c r="F34" s="166" t="s">
        <v>239</v>
      </c>
      <c r="G34" s="166" t="s">
        <v>240</v>
      </c>
      <c r="H34" s="166" t="s">
        <v>241</v>
      </c>
      <c r="I34" s="166" t="s">
        <v>242</v>
      </c>
      <c r="J34" s="244">
        <v>1</v>
      </c>
      <c r="K34" s="148" t="s">
        <v>203</v>
      </c>
      <c r="L34" s="166" t="s">
        <v>204</v>
      </c>
      <c r="M34" s="179">
        <v>1</v>
      </c>
      <c r="N34" s="184">
        <v>45292</v>
      </c>
      <c r="O34" s="184">
        <v>45504</v>
      </c>
      <c r="P34" s="208" t="s">
        <v>85</v>
      </c>
      <c r="Q34" s="263" t="s">
        <v>130</v>
      </c>
      <c r="R34" s="242"/>
      <c r="S34" s="167" t="str">
        <f t="shared" si="17"/>
        <v/>
      </c>
      <c r="T34" s="167" t="str">
        <f t="shared" si="18"/>
        <v/>
      </c>
      <c r="U34" s="168" t="s">
        <v>100</v>
      </c>
      <c r="V34" s="237" t="s">
        <v>131</v>
      </c>
      <c r="W34" s="255" t="s">
        <v>88</v>
      </c>
      <c r="X34" s="170" t="str">
        <f t="shared" si="13"/>
        <v>PENDIENTE</v>
      </c>
      <c r="Y34" s="148" t="str">
        <f t="shared" si="19"/>
        <v>ABIERTO</v>
      </c>
      <c r="Z34" s="178"/>
      <c r="AA34" s="242"/>
    </row>
    <row r="35" spans="2:27" ht="35.25" customHeight="1" x14ac:dyDescent="0.2">
      <c r="B35" s="175" t="s">
        <v>76</v>
      </c>
      <c r="C35" s="276"/>
      <c r="D35" s="178" t="s">
        <v>78</v>
      </c>
      <c r="E35" s="241">
        <v>30</v>
      </c>
      <c r="F35" s="166" t="s">
        <v>243</v>
      </c>
      <c r="G35" s="267" t="s">
        <v>244</v>
      </c>
      <c r="H35" s="166" t="s">
        <v>245</v>
      </c>
      <c r="I35" s="166" t="s">
        <v>246</v>
      </c>
      <c r="J35" s="244">
        <v>1</v>
      </c>
      <c r="K35" s="148" t="s">
        <v>211</v>
      </c>
      <c r="L35" s="166" t="s">
        <v>204</v>
      </c>
      <c r="M35" s="179">
        <v>1</v>
      </c>
      <c r="N35" s="201">
        <v>45323</v>
      </c>
      <c r="O35" s="184">
        <v>45504</v>
      </c>
      <c r="P35" s="208" t="s">
        <v>85</v>
      </c>
      <c r="Q35" s="265" t="s">
        <v>247</v>
      </c>
      <c r="R35" s="242"/>
      <c r="S35" s="167" t="str">
        <f t="shared" si="17"/>
        <v/>
      </c>
      <c r="T35" s="167" t="str">
        <f t="shared" si="18"/>
        <v/>
      </c>
      <c r="U35" s="168" t="s">
        <v>100</v>
      </c>
      <c r="V35" s="237" t="s">
        <v>131</v>
      </c>
      <c r="W35" s="255" t="s">
        <v>88</v>
      </c>
      <c r="X35" s="170" t="str">
        <f t="shared" si="13"/>
        <v>PENDIENTE</v>
      </c>
      <c r="Y35" s="148" t="str">
        <f t="shared" si="19"/>
        <v>ABIERTO</v>
      </c>
      <c r="Z35" s="178"/>
      <c r="AA35" s="242"/>
    </row>
    <row r="36" spans="2:27" ht="35.25" customHeight="1" x14ac:dyDescent="0.2">
      <c r="B36" s="175" t="s">
        <v>76</v>
      </c>
      <c r="C36" s="276"/>
      <c r="D36" s="178" t="s">
        <v>78</v>
      </c>
      <c r="E36" s="241">
        <v>31</v>
      </c>
      <c r="F36" s="245" t="s">
        <v>248</v>
      </c>
      <c r="G36" s="245" t="s">
        <v>249</v>
      </c>
      <c r="H36" s="166" t="s">
        <v>250</v>
      </c>
      <c r="I36" s="166" t="s">
        <v>251</v>
      </c>
      <c r="J36" s="244">
        <v>1</v>
      </c>
      <c r="K36" s="148" t="s">
        <v>203</v>
      </c>
      <c r="L36" s="166" t="s">
        <v>204</v>
      </c>
      <c r="M36" s="179">
        <v>1</v>
      </c>
      <c r="N36" s="201">
        <v>45323</v>
      </c>
      <c r="O36" s="184">
        <v>45504</v>
      </c>
      <c r="P36" s="208" t="s">
        <v>85</v>
      </c>
      <c r="Q36" s="259" t="s">
        <v>252</v>
      </c>
      <c r="R36" s="242"/>
      <c r="S36" s="167" t="str">
        <f t="shared" si="17"/>
        <v/>
      </c>
      <c r="T36" s="167" t="str">
        <f t="shared" si="18"/>
        <v/>
      </c>
      <c r="U36" s="168" t="s">
        <v>100</v>
      </c>
      <c r="V36" s="237" t="s">
        <v>131</v>
      </c>
      <c r="W36" s="255" t="s">
        <v>88</v>
      </c>
      <c r="X36" s="170" t="str">
        <f t="shared" si="13"/>
        <v>PENDIENTE</v>
      </c>
      <c r="Y36" s="148" t="str">
        <f t="shared" si="19"/>
        <v>ABIERTO</v>
      </c>
      <c r="Z36" s="178"/>
      <c r="AA36" s="242"/>
    </row>
    <row r="37" spans="2:27" ht="35.25" customHeight="1" x14ac:dyDescent="0.2">
      <c r="B37" s="175" t="s">
        <v>76</v>
      </c>
      <c r="C37" s="276"/>
      <c r="D37" s="178" t="s">
        <v>78</v>
      </c>
      <c r="E37" s="241">
        <v>31</v>
      </c>
      <c r="F37" s="245" t="s">
        <v>248</v>
      </c>
      <c r="G37" s="245" t="s">
        <v>249</v>
      </c>
      <c r="H37" s="166" t="s">
        <v>253</v>
      </c>
      <c r="I37" s="166" t="s">
        <v>93</v>
      </c>
      <c r="J37" s="244">
        <v>1</v>
      </c>
      <c r="K37" s="148" t="s">
        <v>203</v>
      </c>
      <c r="L37" s="166" t="s">
        <v>204</v>
      </c>
      <c r="M37" s="179">
        <v>1</v>
      </c>
      <c r="N37" s="201">
        <v>45323</v>
      </c>
      <c r="O37" s="184">
        <v>45504</v>
      </c>
      <c r="P37" s="208" t="s">
        <v>85</v>
      </c>
      <c r="Q37" s="259" t="s">
        <v>252</v>
      </c>
      <c r="R37" s="242"/>
      <c r="S37" s="167" t="str">
        <f t="shared" si="17"/>
        <v/>
      </c>
      <c r="T37" s="167" t="str">
        <f t="shared" si="18"/>
        <v/>
      </c>
      <c r="U37" s="168" t="s">
        <v>100</v>
      </c>
      <c r="V37" s="237" t="s">
        <v>131</v>
      </c>
      <c r="W37" s="255" t="s">
        <v>88</v>
      </c>
      <c r="X37" s="170" t="str">
        <f t="shared" si="13"/>
        <v>PENDIENTE</v>
      </c>
      <c r="Y37" s="148" t="str">
        <f t="shared" si="19"/>
        <v>ABIERTO</v>
      </c>
      <c r="Z37" s="178"/>
      <c r="AA37" s="242"/>
    </row>
    <row r="38" spans="2:27" ht="35.25" customHeight="1" x14ac:dyDescent="0.2">
      <c r="B38" s="175" t="s">
        <v>76</v>
      </c>
      <c r="C38" s="276"/>
      <c r="D38" s="178" t="s">
        <v>78</v>
      </c>
      <c r="E38" s="241">
        <v>31</v>
      </c>
      <c r="F38" s="245" t="s">
        <v>248</v>
      </c>
      <c r="G38" s="245" t="s">
        <v>249</v>
      </c>
      <c r="H38" s="166" t="s">
        <v>254</v>
      </c>
      <c r="I38" s="166" t="s">
        <v>255</v>
      </c>
      <c r="J38" s="244">
        <v>1</v>
      </c>
      <c r="K38" s="148" t="s">
        <v>203</v>
      </c>
      <c r="L38" s="166" t="s">
        <v>204</v>
      </c>
      <c r="M38" s="179">
        <v>1</v>
      </c>
      <c r="N38" s="201">
        <v>45323</v>
      </c>
      <c r="O38" s="184">
        <v>45504</v>
      </c>
      <c r="P38" s="208" t="s">
        <v>85</v>
      </c>
      <c r="Q38" s="259" t="s">
        <v>252</v>
      </c>
      <c r="R38" s="242"/>
      <c r="S38" s="167" t="str">
        <f t="shared" si="17"/>
        <v/>
      </c>
      <c r="T38" s="167" t="str">
        <f t="shared" si="18"/>
        <v/>
      </c>
      <c r="U38" s="168" t="s">
        <v>100</v>
      </c>
      <c r="V38" s="237" t="s">
        <v>131</v>
      </c>
      <c r="W38" s="255" t="s">
        <v>88</v>
      </c>
      <c r="X38" s="170" t="str">
        <f t="shared" si="13"/>
        <v>PENDIENTE</v>
      </c>
      <c r="Y38" s="148" t="str">
        <f t="shared" si="19"/>
        <v>ABIERTO</v>
      </c>
      <c r="Z38" s="178"/>
      <c r="AA38" s="242"/>
    </row>
    <row r="39" spans="2:27" ht="35.25" customHeight="1" x14ac:dyDescent="0.2">
      <c r="B39" s="175" t="s">
        <v>76</v>
      </c>
      <c r="C39" s="276"/>
      <c r="D39" s="178" t="s">
        <v>78</v>
      </c>
      <c r="E39" s="241">
        <v>32</v>
      </c>
      <c r="F39" s="245" t="s">
        <v>256</v>
      </c>
      <c r="G39" s="166" t="s">
        <v>257</v>
      </c>
      <c r="H39" s="166" t="s">
        <v>258</v>
      </c>
      <c r="I39" s="166" t="s">
        <v>259</v>
      </c>
      <c r="J39" s="244">
        <v>1</v>
      </c>
      <c r="K39" s="148" t="s">
        <v>203</v>
      </c>
      <c r="L39" s="166" t="s">
        <v>204</v>
      </c>
      <c r="M39" s="179">
        <v>1</v>
      </c>
      <c r="N39" s="201">
        <v>45139</v>
      </c>
      <c r="O39" s="201">
        <v>45657</v>
      </c>
      <c r="P39" s="208" t="s">
        <v>85</v>
      </c>
      <c r="Q39" s="262" t="s">
        <v>260</v>
      </c>
      <c r="R39" s="242"/>
      <c r="S39" s="167" t="str">
        <f t="shared" si="17"/>
        <v/>
      </c>
      <c r="T39" s="167" t="str">
        <f t="shared" si="18"/>
        <v/>
      </c>
      <c r="U39" s="168" t="s">
        <v>100</v>
      </c>
      <c r="V39" s="237" t="s">
        <v>131</v>
      </c>
      <c r="W39" s="255" t="s">
        <v>88</v>
      </c>
      <c r="X39" s="170" t="str">
        <f t="shared" si="13"/>
        <v>PENDIENTE</v>
      </c>
      <c r="Y39" s="148" t="str">
        <f t="shared" si="19"/>
        <v>ABIERTO</v>
      </c>
      <c r="Z39" s="178"/>
      <c r="AA39" s="242"/>
    </row>
    <row r="40" spans="2:27" ht="35.25" customHeight="1" x14ac:dyDescent="0.2">
      <c r="B40" s="175" t="s">
        <v>76</v>
      </c>
      <c r="C40" s="276"/>
      <c r="D40" s="178" t="s">
        <v>78</v>
      </c>
      <c r="E40" s="241">
        <v>33</v>
      </c>
      <c r="F40" s="245" t="s">
        <v>261</v>
      </c>
      <c r="G40" s="166" t="s">
        <v>262</v>
      </c>
      <c r="H40" s="166" t="s">
        <v>263</v>
      </c>
      <c r="I40" s="166" t="s">
        <v>264</v>
      </c>
      <c r="J40" s="244">
        <v>1</v>
      </c>
      <c r="K40" s="148" t="s">
        <v>203</v>
      </c>
      <c r="L40" s="166" t="s">
        <v>204</v>
      </c>
      <c r="M40" s="179">
        <v>1</v>
      </c>
      <c r="N40" s="201">
        <v>45323</v>
      </c>
      <c r="O40" s="201">
        <v>45657</v>
      </c>
      <c r="P40" s="208" t="s">
        <v>85</v>
      </c>
      <c r="Q40" s="266" t="s">
        <v>265</v>
      </c>
      <c r="R40" s="242"/>
      <c r="S40" s="167" t="str">
        <f t="shared" si="17"/>
        <v/>
      </c>
      <c r="T40" s="167" t="str">
        <f t="shared" si="18"/>
        <v/>
      </c>
      <c r="U40" s="168" t="s">
        <v>100</v>
      </c>
      <c r="V40" s="237" t="s">
        <v>131</v>
      </c>
      <c r="W40" s="255" t="s">
        <v>88</v>
      </c>
      <c r="X40" s="170" t="str">
        <f t="shared" si="13"/>
        <v>PENDIENTE</v>
      </c>
      <c r="Y40" s="148" t="str">
        <f t="shared" si="19"/>
        <v>ABIERTO</v>
      </c>
      <c r="Z40" s="178"/>
      <c r="AA40" s="242"/>
    </row>
    <row r="41" spans="2:27" ht="35.25" customHeight="1" x14ac:dyDescent="0.2">
      <c r="B41" s="175" t="s">
        <v>76</v>
      </c>
      <c r="C41" s="276"/>
      <c r="D41" s="178" t="s">
        <v>78</v>
      </c>
      <c r="E41" s="241">
        <v>33</v>
      </c>
      <c r="F41" s="245" t="s">
        <v>261</v>
      </c>
      <c r="G41" s="166" t="s">
        <v>266</v>
      </c>
      <c r="H41" s="166" t="s">
        <v>267</v>
      </c>
      <c r="I41" s="166" t="s">
        <v>93</v>
      </c>
      <c r="J41" s="244">
        <v>1</v>
      </c>
      <c r="K41" s="148" t="s">
        <v>203</v>
      </c>
      <c r="L41" s="166" t="s">
        <v>204</v>
      </c>
      <c r="M41" s="179">
        <v>1</v>
      </c>
      <c r="N41" s="201">
        <v>45323</v>
      </c>
      <c r="O41" s="201">
        <v>45657</v>
      </c>
      <c r="P41" s="208" t="s">
        <v>85</v>
      </c>
      <c r="Q41" s="266" t="s">
        <v>265</v>
      </c>
      <c r="R41" s="242"/>
      <c r="S41" s="167" t="str">
        <f t="shared" si="17"/>
        <v/>
      </c>
      <c r="T41" s="167" t="str">
        <f t="shared" si="18"/>
        <v/>
      </c>
      <c r="U41" s="168" t="s">
        <v>100</v>
      </c>
      <c r="V41" s="237" t="s">
        <v>131</v>
      </c>
      <c r="W41" s="255" t="s">
        <v>88</v>
      </c>
      <c r="X41" s="170" t="str">
        <f t="shared" si="13"/>
        <v>PENDIENTE</v>
      </c>
      <c r="Y41" s="148" t="str">
        <f t="shared" si="19"/>
        <v>ABIERTO</v>
      </c>
      <c r="Z41" s="178"/>
      <c r="AA41" s="242"/>
    </row>
    <row r="42" spans="2:27" ht="35.25" customHeight="1" x14ac:dyDescent="0.2">
      <c r="B42" s="175" t="s">
        <v>76</v>
      </c>
      <c r="C42" s="276"/>
      <c r="D42" s="178" t="s">
        <v>78</v>
      </c>
      <c r="E42" s="241">
        <v>33</v>
      </c>
      <c r="F42" s="245" t="s">
        <v>261</v>
      </c>
      <c r="G42" s="166" t="s">
        <v>268</v>
      </c>
      <c r="H42" s="244" t="s">
        <v>269</v>
      </c>
      <c r="I42" s="244" t="s">
        <v>270</v>
      </c>
      <c r="J42" s="166">
        <v>1</v>
      </c>
      <c r="K42" s="148" t="s">
        <v>203</v>
      </c>
      <c r="L42" s="166" t="s">
        <v>204</v>
      </c>
      <c r="M42" s="179">
        <v>1</v>
      </c>
      <c r="N42" s="201">
        <v>45128</v>
      </c>
      <c r="O42" s="201">
        <v>45657</v>
      </c>
      <c r="P42" s="208" t="s">
        <v>85</v>
      </c>
      <c r="Q42" s="262" t="s">
        <v>271</v>
      </c>
      <c r="R42" s="242"/>
      <c r="S42" s="167" t="str">
        <f t="shared" si="17"/>
        <v/>
      </c>
      <c r="T42" s="167" t="str">
        <f t="shared" si="18"/>
        <v/>
      </c>
      <c r="U42" s="168" t="s">
        <v>100</v>
      </c>
      <c r="V42" s="237" t="s">
        <v>131</v>
      </c>
      <c r="W42" s="255" t="s">
        <v>88</v>
      </c>
      <c r="X42" s="170" t="str">
        <f t="shared" si="13"/>
        <v>PENDIENTE</v>
      </c>
      <c r="Y42" s="148" t="str">
        <f t="shared" si="19"/>
        <v>ABIERTO</v>
      </c>
      <c r="Z42" s="178"/>
      <c r="AA42" s="242"/>
    </row>
    <row r="43" spans="2:27" ht="54.75" customHeight="1" x14ac:dyDescent="0.2">
      <c r="B43" s="175" t="s">
        <v>76</v>
      </c>
      <c r="C43" s="276"/>
      <c r="D43" s="178" t="s">
        <v>78</v>
      </c>
      <c r="E43" s="241">
        <v>34</v>
      </c>
      <c r="F43" s="245" t="s">
        <v>272</v>
      </c>
      <c r="G43" s="166" t="s">
        <v>273</v>
      </c>
      <c r="H43" s="166" t="s">
        <v>274</v>
      </c>
      <c r="I43" s="166" t="s">
        <v>275</v>
      </c>
      <c r="J43" s="244">
        <v>1</v>
      </c>
      <c r="K43" s="148" t="s">
        <v>203</v>
      </c>
      <c r="L43" s="166" t="s">
        <v>204</v>
      </c>
      <c r="M43" s="179">
        <v>1</v>
      </c>
      <c r="N43" s="201">
        <v>45128</v>
      </c>
      <c r="O43" s="257">
        <v>45291</v>
      </c>
      <c r="P43" s="208" t="s">
        <v>85</v>
      </c>
      <c r="Q43" s="259" t="s">
        <v>171</v>
      </c>
      <c r="R43" s="242">
        <v>1</v>
      </c>
      <c r="S43" s="167">
        <f t="shared" si="17"/>
        <v>1</v>
      </c>
      <c r="T43" s="167">
        <f t="shared" si="18"/>
        <v>1</v>
      </c>
      <c r="U43" s="168" t="str">
        <f t="shared" ref="U43" si="20">IF(R43="","",IF(T43&lt;100%, IF(T43&lt;100%, "ALERTA","EN TERMINO"), IF(T43=100%, "OK", "EN TERMINO")))</f>
        <v>OK</v>
      </c>
      <c r="V43" s="198" t="s">
        <v>276</v>
      </c>
      <c r="W43" s="255" t="s">
        <v>88</v>
      </c>
      <c r="X43" s="170" t="str">
        <f t="shared" ref="X43:X48" si="21">IF(T43=100%,IF(T43&gt;=100%,"CUMPLIDA","PENDIENTE"),IF(T43&lt;100%,"PENDIENTE","PENDIENTE"))</f>
        <v>CUMPLIDA</v>
      </c>
      <c r="Y43" s="148" t="s">
        <v>173</v>
      </c>
      <c r="Z43" s="178"/>
      <c r="AA43" s="242"/>
    </row>
    <row r="44" spans="2:27" ht="35.25" customHeight="1" x14ac:dyDescent="0.2">
      <c r="B44" s="175" t="s">
        <v>76</v>
      </c>
      <c r="C44" s="276"/>
      <c r="D44" s="178" t="s">
        <v>78</v>
      </c>
      <c r="E44" s="241">
        <v>34</v>
      </c>
      <c r="F44" s="245" t="s">
        <v>272</v>
      </c>
      <c r="G44" s="166" t="s">
        <v>277</v>
      </c>
      <c r="H44" s="244" t="s">
        <v>278</v>
      </c>
      <c r="I44" s="244" t="s">
        <v>279</v>
      </c>
      <c r="J44" s="166">
        <v>2</v>
      </c>
      <c r="K44" s="148" t="s">
        <v>203</v>
      </c>
      <c r="L44" s="166" t="s">
        <v>204</v>
      </c>
      <c r="M44" s="179">
        <v>1</v>
      </c>
      <c r="N44" s="201">
        <v>45128</v>
      </c>
      <c r="O44" s="201" t="s">
        <v>280</v>
      </c>
      <c r="P44" s="208" t="s">
        <v>85</v>
      </c>
      <c r="Q44" s="262" t="s">
        <v>281</v>
      </c>
      <c r="R44" s="242"/>
      <c r="S44" s="167" t="str">
        <f t="shared" si="17"/>
        <v/>
      </c>
      <c r="T44" s="167" t="str">
        <f t="shared" si="18"/>
        <v/>
      </c>
      <c r="U44" s="168" t="s">
        <v>180</v>
      </c>
      <c r="V44" s="198" t="s">
        <v>282</v>
      </c>
      <c r="W44" s="255" t="s">
        <v>88</v>
      </c>
      <c r="X44" s="170" t="str">
        <f t="shared" si="21"/>
        <v>PENDIENTE</v>
      </c>
      <c r="Y44" s="148" t="str">
        <f t="shared" si="19"/>
        <v>ABIERTO</v>
      </c>
      <c r="Z44" s="178"/>
      <c r="AA44" s="242"/>
    </row>
    <row r="45" spans="2:27" ht="35.25" customHeight="1" x14ac:dyDescent="0.2">
      <c r="B45" s="175" t="s">
        <v>76</v>
      </c>
      <c r="C45" s="276"/>
      <c r="D45" s="178" t="s">
        <v>78</v>
      </c>
      <c r="E45" s="241">
        <v>35</v>
      </c>
      <c r="F45" s="245" t="s">
        <v>283</v>
      </c>
      <c r="G45" s="166" t="s">
        <v>284</v>
      </c>
      <c r="H45" s="166" t="s">
        <v>285</v>
      </c>
      <c r="I45" s="166" t="s">
        <v>275</v>
      </c>
      <c r="J45" s="166">
        <v>1</v>
      </c>
      <c r="K45" s="148" t="s">
        <v>203</v>
      </c>
      <c r="L45" s="166" t="s">
        <v>204</v>
      </c>
      <c r="M45" s="179">
        <v>1</v>
      </c>
      <c r="N45" s="201">
        <v>45128</v>
      </c>
      <c r="O45" s="201">
        <v>45504</v>
      </c>
      <c r="P45" s="208" t="s">
        <v>85</v>
      </c>
      <c r="Q45" s="262" t="s">
        <v>281</v>
      </c>
      <c r="R45" s="242"/>
      <c r="S45" s="167" t="str">
        <f t="shared" si="17"/>
        <v/>
      </c>
      <c r="T45" s="167" t="str">
        <f t="shared" si="18"/>
        <v/>
      </c>
      <c r="U45" s="168" t="s">
        <v>100</v>
      </c>
      <c r="V45" s="198" t="s">
        <v>282</v>
      </c>
      <c r="W45" s="255" t="s">
        <v>88</v>
      </c>
      <c r="X45" s="170" t="str">
        <f t="shared" si="21"/>
        <v>PENDIENTE</v>
      </c>
      <c r="Y45" s="148" t="str">
        <f t="shared" ref="Y45:Y48" si="22">IF(W45="CUMPLIDA","CERRADO","ABIERTO")</f>
        <v>ABIERTO</v>
      </c>
      <c r="Z45" s="178"/>
      <c r="AA45" s="242"/>
    </row>
    <row r="46" spans="2:27" ht="35.25" customHeight="1" x14ac:dyDescent="0.2">
      <c r="B46" s="175" t="s">
        <v>76</v>
      </c>
      <c r="C46" s="276"/>
      <c r="D46" s="178" t="s">
        <v>78</v>
      </c>
      <c r="E46" s="241">
        <v>35</v>
      </c>
      <c r="F46" s="245" t="s">
        <v>283</v>
      </c>
      <c r="G46" s="166" t="s">
        <v>286</v>
      </c>
      <c r="H46" s="166" t="s">
        <v>287</v>
      </c>
      <c r="I46" s="166" t="s">
        <v>288</v>
      </c>
      <c r="J46" s="166">
        <v>1</v>
      </c>
      <c r="K46" s="148" t="s">
        <v>203</v>
      </c>
      <c r="L46" s="166" t="s">
        <v>204</v>
      </c>
      <c r="M46" s="179">
        <v>1</v>
      </c>
      <c r="N46" s="201">
        <v>45128</v>
      </c>
      <c r="O46" s="201">
        <v>45657</v>
      </c>
      <c r="P46" s="208" t="s">
        <v>85</v>
      </c>
      <c r="Q46" s="262" t="s">
        <v>281</v>
      </c>
      <c r="R46" s="242"/>
      <c r="S46" s="167" t="str">
        <f t="shared" si="17"/>
        <v/>
      </c>
      <c r="T46" s="167" t="str">
        <f t="shared" si="18"/>
        <v/>
      </c>
      <c r="U46" s="168" t="s">
        <v>100</v>
      </c>
      <c r="V46" s="198" t="s">
        <v>282</v>
      </c>
      <c r="W46" s="255" t="s">
        <v>88</v>
      </c>
      <c r="X46" s="170" t="str">
        <f t="shared" si="21"/>
        <v>PENDIENTE</v>
      </c>
      <c r="Y46" s="148" t="str">
        <f t="shared" si="22"/>
        <v>ABIERTO</v>
      </c>
      <c r="Z46" s="178"/>
      <c r="AA46" s="242"/>
    </row>
    <row r="47" spans="2:27" ht="127.5" x14ac:dyDescent="0.2">
      <c r="B47" s="175" t="s">
        <v>76</v>
      </c>
      <c r="C47" s="276"/>
      <c r="D47" s="178" t="s">
        <v>78</v>
      </c>
      <c r="E47" s="241">
        <v>36</v>
      </c>
      <c r="F47" s="245" t="s">
        <v>289</v>
      </c>
      <c r="G47" s="245" t="s">
        <v>290</v>
      </c>
      <c r="H47" s="166" t="s">
        <v>291</v>
      </c>
      <c r="I47" s="166" t="s">
        <v>292</v>
      </c>
      <c r="J47" s="244">
        <v>1</v>
      </c>
      <c r="K47" s="148" t="s">
        <v>203</v>
      </c>
      <c r="L47" s="166" t="s">
        <v>204</v>
      </c>
      <c r="M47" s="179">
        <v>1</v>
      </c>
      <c r="N47" s="201">
        <v>45139</v>
      </c>
      <c r="O47" s="201">
        <v>45504</v>
      </c>
      <c r="P47" s="208" t="s">
        <v>85</v>
      </c>
      <c r="Q47" s="266" t="s">
        <v>293</v>
      </c>
      <c r="R47" s="242"/>
      <c r="S47" s="167" t="str">
        <f t="shared" si="17"/>
        <v/>
      </c>
      <c r="T47" s="167" t="str">
        <f t="shared" si="18"/>
        <v/>
      </c>
      <c r="U47" s="168" t="s">
        <v>100</v>
      </c>
      <c r="V47" s="198" t="s">
        <v>282</v>
      </c>
      <c r="W47" s="255" t="s">
        <v>88</v>
      </c>
      <c r="X47" s="170" t="str">
        <f t="shared" si="21"/>
        <v>PENDIENTE</v>
      </c>
      <c r="Y47" s="148" t="str">
        <f t="shared" si="22"/>
        <v>ABIERTO</v>
      </c>
      <c r="Z47" s="178"/>
      <c r="AA47" s="242"/>
    </row>
    <row r="48" spans="2:27" ht="127.5" x14ac:dyDescent="0.2">
      <c r="B48" s="175" t="s">
        <v>76</v>
      </c>
      <c r="C48" s="276"/>
      <c r="D48" s="178" t="s">
        <v>78</v>
      </c>
      <c r="E48" s="241">
        <v>36</v>
      </c>
      <c r="F48" s="245" t="s">
        <v>289</v>
      </c>
      <c r="G48" s="245" t="s">
        <v>290</v>
      </c>
      <c r="H48" s="166" t="s">
        <v>294</v>
      </c>
      <c r="I48" s="166" t="s">
        <v>292</v>
      </c>
      <c r="J48" s="244">
        <v>1</v>
      </c>
      <c r="K48" s="148" t="s">
        <v>203</v>
      </c>
      <c r="L48" s="166" t="s">
        <v>204</v>
      </c>
      <c r="M48" s="179">
        <v>1</v>
      </c>
      <c r="N48" s="201">
        <v>45139</v>
      </c>
      <c r="O48" s="201">
        <v>45535</v>
      </c>
      <c r="P48" s="208" t="s">
        <v>85</v>
      </c>
      <c r="Q48" s="266" t="s">
        <v>293</v>
      </c>
      <c r="R48" s="242"/>
      <c r="S48" s="167" t="str">
        <f t="shared" si="17"/>
        <v/>
      </c>
      <c r="T48" s="167" t="str">
        <f t="shared" si="18"/>
        <v/>
      </c>
      <c r="U48" s="168" t="s">
        <v>100</v>
      </c>
      <c r="V48" s="198" t="s">
        <v>282</v>
      </c>
      <c r="W48" s="255" t="s">
        <v>88</v>
      </c>
      <c r="X48" s="170" t="str">
        <f t="shared" si="21"/>
        <v>PENDIENTE</v>
      </c>
      <c r="Y48" s="148" t="str">
        <f t="shared" si="22"/>
        <v>ABIERTO</v>
      </c>
      <c r="Z48" s="178"/>
      <c r="AA48" s="242"/>
    </row>
  </sheetData>
  <mergeCells count="23">
    <mergeCell ref="C4:C9"/>
    <mergeCell ref="C12:C24"/>
    <mergeCell ref="I2:I3"/>
    <mergeCell ref="D2:D3"/>
    <mergeCell ref="E2:E3"/>
    <mergeCell ref="F2:F3"/>
    <mergeCell ref="G2:G3"/>
    <mergeCell ref="C25:C48"/>
    <mergeCell ref="P2:X2"/>
    <mergeCell ref="Y1:AA2"/>
    <mergeCell ref="P1:X1"/>
    <mergeCell ref="A2:A3"/>
    <mergeCell ref="B2:B3"/>
    <mergeCell ref="C2:C3"/>
    <mergeCell ref="K2:K3"/>
    <mergeCell ref="L2:L3"/>
    <mergeCell ref="M2:M3"/>
    <mergeCell ref="N2:N3"/>
    <mergeCell ref="O2:O3"/>
    <mergeCell ref="B1:F1"/>
    <mergeCell ref="H2:H3"/>
    <mergeCell ref="G1:O1"/>
    <mergeCell ref="J2:J3"/>
  </mergeCells>
  <conditionalFormatting sqref="U4:U48">
    <cfRule type="containsText" dxfId="114" priority="135" stopIfTrue="1" operator="containsText" text="EN TERMINO">
      <formula>NOT(ISERROR(SEARCH("EN TERMINO",U4)))</formula>
    </cfRule>
    <cfRule type="containsText" priority="136" operator="containsText" text="AMARILLO">
      <formula>NOT(ISERROR(SEARCH("AMARILLO",U4)))</formula>
    </cfRule>
    <cfRule type="containsText" dxfId="113" priority="137" stopIfTrue="1" operator="containsText" text="ALERTA">
      <formula>NOT(ISERROR(SEARCH("ALERTA",U4)))</formula>
    </cfRule>
    <cfRule type="containsText" dxfId="112" priority="138" stopIfTrue="1" operator="containsText" text="OK">
      <formula>NOT(ISERROR(SEARCH("OK",U4)))</formula>
    </cfRule>
    <cfRule type="dataBar" priority="139">
      <dataBar>
        <cfvo type="min"/>
        <cfvo type="max"/>
        <color rgb="FF638EC6"/>
      </dataBar>
    </cfRule>
  </conditionalFormatting>
  <conditionalFormatting sqref="W4:X48">
    <cfRule type="containsText" dxfId="111" priority="1" stopIfTrue="1" operator="containsText" text="PENDIENTE">
      <formula>NOT(ISERROR(SEARCH("PENDIENTE",W4)))</formula>
    </cfRule>
    <cfRule type="containsText" dxfId="110" priority="2" stopIfTrue="1" operator="containsText" text="INCUMPLIDA">
      <formula>NOT(ISERROR(SEARCH("INCUMPLIDA",W4)))</formula>
    </cfRule>
    <cfRule type="containsText" dxfId="109" priority="3" stopIfTrue="1" operator="containsText" text="CUMPLIDA">
      <formula>NOT(ISERROR(SEARCH("CUMPLIDA",W4)))</formula>
    </cfRule>
  </conditionalFormatting>
  <conditionalFormatting sqref="Y4:Y48">
    <cfRule type="containsText" dxfId="108" priority="42" operator="containsText" text="cerrada">
      <formula>NOT(ISERROR(SEARCH("cerrada",Y4)))</formula>
    </cfRule>
    <cfRule type="containsText" dxfId="107" priority="43" operator="containsText" text="cerrado">
      <formula>NOT(ISERROR(SEARCH("cerrado",Y4)))</formula>
    </cfRule>
    <cfRule type="containsText" dxfId="106" priority="44" operator="containsText" text="Abierto">
      <formula>NOT(ISERROR(SEARCH("Abierto",Y4)))</formula>
    </cfRule>
  </conditionalFormatting>
  <dataValidations count="7">
    <dataValidation type="date" allowBlank="1" showInputMessage="1" errorTitle="Entrada no válida" error="Por favor escriba una fecha válida (AAAA/MM/DD)" promptTitle="Ingrese una fecha (AAAA/MM/DD)" prompt=" Registre la FECHA PROGRAMADA para el inicio de la actividad. (FORMATO AAAA/MM/DD)" sqref="N7:O9 Q12:Q15 N25 N32:O32 N35:N48 O39:O48 N11:N15 O11 O14 Q30">
      <formula1>1900/1/1</formula1>
      <formula2>3000/1/1</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9:H24 V20:V21 V25 V43:V44">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9:I24">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O25">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24">
      <formula1>-2147483647</formula1>
      <formula2>2147483647</formula2>
    </dataValidation>
    <dataValidation type="list" allowBlank="1" showInputMessage="1" showErrorMessage="1" sqref="L4:L11">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K4:K24">
      <formula1>"Correctiva, Preventiva, Acción de mejora"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O33"/>
  <sheetViews>
    <sheetView workbookViewId="0">
      <selection activeCell="H12" sqref="H12"/>
    </sheetView>
  </sheetViews>
  <sheetFormatPr baseColWidth="10" defaultColWidth="11.42578125" defaultRowHeight="16.5" x14ac:dyDescent="0.3"/>
  <cols>
    <col min="1" max="2" width="11.42578125" style="159"/>
    <col min="3" max="3" width="16.5703125" style="159" customWidth="1"/>
    <col min="4" max="4" width="23.85546875" style="159" customWidth="1"/>
    <col min="5" max="16384" width="11.42578125" style="159"/>
  </cols>
  <sheetData>
    <row r="2" spans="3:15" x14ac:dyDescent="0.3">
      <c r="C2" s="298" t="s">
        <v>295</v>
      </c>
      <c r="D2" s="298"/>
      <c r="E2" s="298"/>
      <c r="F2" s="298"/>
      <c r="G2" s="298"/>
      <c r="H2" s="298"/>
      <c r="I2" s="298"/>
      <c r="J2" s="298"/>
      <c r="K2" s="298"/>
      <c r="L2" s="298"/>
      <c r="M2" s="298"/>
      <c r="N2" s="298"/>
      <c r="O2" s="298"/>
    </row>
    <row r="3" spans="3:15" x14ac:dyDescent="0.3">
      <c r="C3" s="258"/>
      <c r="D3" s="258"/>
      <c r="E3" s="258"/>
      <c r="F3" s="258"/>
      <c r="G3" s="258"/>
      <c r="H3" s="258"/>
      <c r="I3" s="258"/>
      <c r="J3" s="258"/>
      <c r="K3" s="258"/>
      <c r="L3" s="258"/>
      <c r="M3" s="258"/>
      <c r="N3" s="258"/>
      <c r="O3" s="258"/>
    </row>
    <row r="4" spans="3:15" ht="45" x14ac:dyDescent="0.3">
      <c r="C4" s="346" t="s">
        <v>296</v>
      </c>
      <c r="D4" s="346" t="s">
        <v>297</v>
      </c>
      <c r="E4" s="347" t="s">
        <v>298</v>
      </c>
      <c r="F4" s="348" t="s">
        <v>299</v>
      </c>
      <c r="G4" s="349" t="s">
        <v>300</v>
      </c>
      <c r="H4" s="350" t="s">
        <v>301</v>
      </c>
      <c r="I4" s="350" t="s">
        <v>302</v>
      </c>
      <c r="J4" s="350" t="s">
        <v>303</v>
      </c>
      <c r="K4" s="350" t="s">
        <v>304</v>
      </c>
      <c r="L4" s="350" t="s">
        <v>305</v>
      </c>
      <c r="M4" s="351" t="s">
        <v>306</v>
      </c>
      <c r="N4" s="352" t="s">
        <v>307</v>
      </c>
      <c r="O4" s="258"/>
    </row>
    <row r="5" spans="3:15" ht="22.5" customHeight="1" x14ac:dyDescent="0.3">
      <c r="C5" s="353" t="s">
        <v>308</v>
      </c>
      <c r="D5" s="209" t="s">
        <v>77</v>
      </c>
      <c r="E5" s="210">
        <v>15</v>
      </c>
      <c r="F5" s="210">
        <v>11</v>
      </c>
      <c r="G5" s="211">
        <v>20</v>
      </c>
      <c r="H5" s="211">
        <v>14</v>
      </c>
      <c r="I5" s="212"/>
      <c r="J5" s="212"/>
      <c r="K5" s="212"/>
      <c r="L5" s="212"/>
      <c r="M5" s="213"/>
      <c r="N5" s="211">
        <v>6</v>
      </c>
      <c r="O5" s="258"/>
    </row>
    <row r="6" spans="3:15" ht="22.5" x14ac:dyDescent="0.3">
      <c r="C6" s="354"/>
      <c r="D6" s="209" t="s">
        <v>110</v>
      </c>
      <c r="E6" s="210">
        <v>22</v>
      </c>
      <c r="F6" s="210">
        <v>21</v>
      </c>
      <c r="G6" s="211">
        <v>20</v>
      </c>
      <c r="H6" s="211">
        <v>19</v>
      </c>
      <c r="I6" s="213"/>
      <c r="J6" s="213"/>
      <c r="K6" s="213"/>
      <c r="L6" s="213"/>
      <c r="M6" s="212"/>
      <c r="N6" s="211">
        <v>1</v>
      </c>
      <c r="O6" s="258"/>
    </row>
    <row r="7" spans="3:15" ht="22.5" x14ac:dyDescent="0.3">
      <c r="C7" s="354"/>
      <c r="D7" s="209" t="s">
        <v>116</v>
      </c>
      <c r="E7" s="210">
        <v>5</v>
      </c>
      <c r="F7" s="210">
        <v>4</v>
      </c>
      <c r="G7" s="211">
        <v>13</v>
      </c>
      <c r="H7" s="211">
        <v>9</v>
      </c>
      <c r="I7" s="212"/>
      <c r="J7" s="213">
        <v>3</v>
      </c>
      <c r="K7" s="212"/>
      <c r="L7" s="213">
        <v>1</v>
      </c>
      <c r="M7" s="212"/>
      <c r="N7" s="211"/>
      <c r="O7" s="258"/>
    </row>
    <row r="8" spans="3:15" ht="22.5" x14ac:dyDescent="0.3">
      <c r="C8" s="354"/>
      <c r="D8" s="209" t="s">
        <v>124</v>
      </c>
      <c r="E8" s="210">
        <v>10</v>
      </c>
      <c r="F8" s="214">
        <v>1</v>
      </c>
      <c r="G8" s="213">
        <v>14</v>
      </c>
      <c r="H8" s="213"/>
      <c r="I8" s="213">
        <v>1</v>
      </c>
      <c r="J8" s="213"/>
      <c r="K8" s="213"/>
      <c r="L8" s="213">
        <v>2</v>
      </c>
      <c r="M8" s="212"/>
      <c r="N8" s="213">
        <v>11</v>
      </c>
      <c r="O8" s="258"/>
    </row>
    <row r="9" spans="3:15" ht="22.5" x14ac:dyDescent="0.3">
      <c r="C9" s="355"/>
      <c r="D9" s="209" t="s">
        <v>198</v>
      </c>
      <c r="E9" s="210">
        <v>16</v>
      </c>
      <c r="F9" s="214">
        <v>15</v>
      </c>
      <c r="G9" s="213">
        <v>24</v>
      </c>
      <c r="H9" s="213"/>
      <c r="I9" s="213"/>
      <c r="J9" s="213"/>
      <c r="K9" s="213"/>
      <c r="L9" s="213">
        <v>1</v>
      </c>
      <c r="M9" s="213"/>
      <c r="N9" s="213">
        <v>23</v>
      </c>
      <c r="O9" s="258"/>
    </row>
    <row r="10" spans="3:15" x14ac:dyDescent="0.3">
      <c r="C10" s="300" t="s">
        <v>309</v>
      </c>
      <c r="D10" s="356"/>
      <c r="E10" s="357">
        <f>SUM(E5:E9)</f>
        <v>68</v>
      </c>
      <c r="F10" s="358">
        <f>SUM(F5:F9)</f>
        <v>52</v>
      </c>
      <c r="G10" s="359">
        <f>SUM(G5:G9)</f>
        <v>91</v>
      </c>
      <c r="H10" s="359">
        <f>SUM(H5:H9)</f>
        <v>42</v>
      </c>
      <c r="I10" s="359">
        <f>SUM(I5:I9)</f>
        <v>1</v>
      </c>
      <c r="J10" s="359">
        <f>SUM(J5:J9)</f>
        <v>3</v>
      </c>
      <c r="K10" s="359">
        <f>SUM(K5:K9)</f>
        <v>0</v>
      </c>
      <c r="L10" s="359">
        <f>SUM(L5:L9)</f>
        <v>4</v>
      </c>
      <c r="M10" s="360">
        <f>SUM(M5:M9)</f>
        <v>0</v>
      </c>
      <c r="N10" s="358">
        <f>SUM(N5:N9)</f>
        <v>41</v>
      </c>
      <c r="O10" s="258"/>
    </row>
    <row r="11" spans="3:15" x14ac:dyDescent="0.3">
      <c r="C11" s="215"/>
      <c r="D11" s="216"/>
      <c r="E11" s="79"/>
      <c r="F11" s="217">
        <f>F10/E10</f>
        <v>0.76470588235294112</v>
      </c>
      <c r="G11" s="216"/>
      <c r="H11" s="217">
        <f>H10/G10</f>
        <v>0.46153846153846156</v>
      </c>
      <c r="I11" s="217">
        <f>I10/G10</f>
        <v>1.098901098901099E-2</v>
      </c>
      <c r="J11" s="217">
        <f>J10/G10</f>
        <v>3.2967032967032968E-2</v>
      </c>
      <c r="K11" s="217">
        <f>K10/G10</f>
        <v>0</v>
      </c>
      <c r="L11" s="217">
        <f>L10/G10</f>
        <v>4.3956043956043959E-2</v>
      </c>
      <c r="M11" s="217">
        <f>M10/G10</f>
        <v>0</v>
      </c>
      <c r="N11" s="217">
        <f>N10/G10</f>
        <v>0.45054945054945056</v>
      </c>
    </row>
    <row r="15" spans="3:15" x14ac:dyDescent="0.3">
      <c r="C15" s="172"/>
      <c r="D15" s="172"/>
      <c r="E15" s="172"/>
      <c r="F15" s="172"/>
      <c r="G15" s="172"/>
      <c r="H15" s="172"/>
      <c r="I15" s="172"/>
      <c r="J15" s="172"/>
      <c r="K15" s="172"/>
      <c r="L15" s="172"/>
      <c r="M15" s="172"/>
    </row>
    <row r="33" spans="3:13" x14ac:dyDescent="0.3">
      <c r="C33" s="172"/>
      <c r="D33" s="172"/>
      <c r="E33" s="172"/>
      <c r="F33" s="172"/>
      <c r="G33" s="172"/>
      <c r="H33" s="172"/>
      <c r="I33" s="172"/>
      <c r="J33" s="172"/>
      <c r="K33" s="172"/>
      <c r="L33" s="172"/>
      <c r="M33" s="172"/>
    </row>
  </sheetData>
  <mergeCells count="3">
    <mergeCell ref="C5:C9"/>
    <mergeCell ref="C2:O2"/>
    <mergeCell ref="C10: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301" t="s">
        <v>310</v>
      </c>
      <c r="C2" s="301"/>
      <c r="D2" s="301"/>
      <c r="E2" s="301"/>
      <c r="F2" s="301"/>
      <c r="G2" s="301"/>
      <c r="H2" s="301"/>
      <c r="I2" s="301"/>
      <c r="J2" s="301"/>
      <c r="K2" s="301"/>
      <c r="L2" s="301"/>
    </row>
    <row r="5" spans="2:13" ht="45" x14ac:dyDescent="0.25">
      <c r="B5" s="220" t="s">
        <v>296</v>
      </c>
      <c r="C5" s="220" t="s">
        <v>297</v>
      </c>
      <c r="D5" s="221" t="s">
        <v>298</v>
      </c>
      <c r="E5" s="222" t="s">
        <v>299</v>
      </c>
      <c r="F5" s="223" t="s">
        <v>300</v>
      </c>
      <c r="G5" s="224" t="s">
        <v>301</v>
      </c>
      <c r="H5" s="224" t="s">
        <v>302</v>
      </c>
      <c r="I5" s="225" t="s">
        <v>306</v>
      </c>
      <c r="J5" s="226" t="s">
        <v>307</v>
      </c>
    </row>
    <row r="6" spans="2:13" ht="30" customHeight="1" x14ac:dyDescent="0.25">
      <c r="B6" s="299" t="s">
        <v>308</v>
      </c>
      <c r="C6" s="209" t="s">
        <v>77</v>
      </c>
      <c r="D6" s="210">
        <v>15</v>
      </c>
      <c r="E6" s="210">
        <v>11</v>
      </c>
      <c r="F6" s="211">
        <v>20</v>
      </c>
      <c r="G6" s="211">
        <v>14</v>
      </c>
      <c r="H6" s="212"/>
      <c r="I6" s="213"/>
      <c r="J6" s="211">
        <v>6</v>
      </c>
    </row>
    <row r="7" spans="2:13" ht="22.5" customHeight="1" x14ac:dyDescent="0.25">
      <c r="B7" s="299"/>
      <c r="C7" s="209" t="s">
        <v>110</v>
      </c>
      <c r="D7" s="210">
        <v>22</v>
      </c>
      <c r="E7" s="210">
        <v>21</v>
      </c>
      <c r="F7" s="211">
        <v>20</v>
      </c>
      <c r="G7" s="211">
        <v>19</v>
      </c>
      <c r="H7" s="213"/>
      <c r="I7" s="213"/>
      <c r="J7" s="211">
        <v>1</v>
      </c>
    </row>
    <row r="8" spans="2:13" ht="22.5" customHeight="1" x14ac:dyDescent="0.25">
      <c r="B8" s="299"/>
      <c r="C8" s="209" t="s">
        <v>116</v>
      </c>
      <c r="D8" s="210">
        <v>5</v>
      </c>
      <c r="E8" s="210">
        <v>4</v>
      </c>
      <c r="F8" s="211">
        <v>13</v>
      </c>
      <c r="G8" s="211">
        <v>9</v>
      </c>
      <c r="H8" s="212"/>
      <c r="I8" s="213"/>
      <c r="J8" s="211">
        <v>4</v>
      </c>
      <c r="L8" s="219"/>
      <c r="M8" s="218"/>
    </row>
    <row r="9" spans="2:13" ht="22.5" customHeight="1" x14ac:dyDescent="0.25">
      <c r="B9" s="299"/>
      <c r="C9" s="209" t="s">
        <v>124</v>
      </c>
      <c r="D9" s="210">
        <v>10</v>
      </c>
      <c r="E9" s="214">
        <v>1</v>
      </c>
      <c r="F9" s="213">
        <v>14</v>
      </c>
      <c r="G9" s="213"/>
      <c r="H9" s="213">
        <v>1</v>
      </c>
      <c r="I9" s="213"/>
      <c r="J9" s="213">
        <v>13</v>
      </c>
      <c r="L9" s="219"/>
      <c r="M9" s="218"/>
    </row>
    <row r="10" spans="2:13" x14ac:dyDescent="0.25">
      <c r="B10" s="300" t="s">
        <v>309</v>
      </c>
      <c r="C10" s="300"/>
      <c r="D10" s="227">
        <f>SUM(D6:D9)</f>
        <v>52</v>
      </c>
      <c r="E10" s="228">
        <f>SUM(E6:E9)</f>
        <v>37</v>
      </c>
      <c r="F10" s="228">
        <f>SUM(F6:F9)</f>
        <v>67</v>
      </c>
      <c r="G10" s="228">
        <f>SUM(G6:G9)</f>
        <v>42</v>
      </c>
      <c r="H10" s="228">
        <f>SUM(H6:H9)</f>
        <v>1</v>
      </c>
      <c r="I10" s="228">
        <f t="shared" ref="I10" si="0">SUM(I6:I8)</f>
        <v>0</v>
      </c>
      <c r="J10" s="228">
        <f>SUM(J6:J9)</f>
        <v>24</v>
      </c>
    </row>
    <row r="11" spans="2:13" x14ac:dyDescent="0.25">
      <c r="B11" s="215"/>
      <c r="C11" s="216"/>
      <c r="D11" s="79"/>
      <c r="E11" s="217">
        <f>E10/D10</f>
        <v>0.71153846153846156</v>
      </c>
      <c r="F11" s="216"/>
      <c r="G11" s="217">
        <f>G10/F10</f>
        <v>0.62686567164179108</v>
      </c>
      <c r="H11" s="217">
        <f>H10/F10</f>
        <v>1.4925373134328358E-2</v>
      </c>
      <c r="I11" s="217">
        <f>I10/F10</f>
        <v>0</v>
      </c>
      <c r="J11" s="217">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20"/>
      <c r="B1" s="320"/>
      <c r="C1" s="320"/>
      <c r="D1" s="320"/>
      <c r="E1" s="320"/>
      <c r="F1" s="320"/>
      <c r="G1" s="320"/>
      <c r="H1" s="319" t="s">
        <v>311</v>
      </c>
      <c r="I1" s="319"/>
      <c r="J1" s="319"/>
      <c r="K1" s="319"/>
      <c r="L1" s="319"/>
      <c r="M1" s="319"/>
      <c r="N1" s="319"/>
      <c r="O1" s="319"/>
      <c r="P1" s="319"/>
      <c r="Q1" s="319"/>
      <c r="R1" s="319"/>
      <c r="S1" s="46"/>
      <c r="T1" s="321" t="s">
        <v>312</v>
      </c>
      <c r="U1" s="321"/>
      <c r="V1" s="321"/>
      <c r="W1" s="321"/>
      <c r="X1" s="321"/>
      <c r="Y1" s="321"/>
      <c r="Z1" s="321"/>
      <c r="AA1" s="321"/>
      <c r="AB1" s="321"/>
      <c r="AC1" s="322" t="s">
        <v>313</v>
      </c>
      <c r="AD1" s="322"/>
      <c r="AE1" s="322"/>
      <c r="AF1" s="322"/>
      <c r="AG1" s="322"/>
      <c r="AH1" s="322"/>
      <c r="AI1" s="322"/>
      <c r="AJ1" s="322"/>
      <c r="AK1" s="51"/>
      <c r="AL1" s="313" t="s">
        <v>314</v>
      </c>
      <c r="AM1" s="313"/>
      <c r="AN1" s="313"/>
      <c r="AO1" s="313"/>
      <c r="AP1" s="313"/>
      <c r="AQ1" s="313"/>
      <c r="AR1" s="313"/>
      <c r="AS1" s="313"/>
      <c r="AT1" s="52"/>
      <c r="AU1" s="316" t="s">
        <v>315</v>
      </c>
      <c r="AV1" s="316"/>
      <c r="AW1" s="316"/>
      <c r="AX1" s="316"/>
      <c r="AY1" s="316"/>
      <c r="AZ1" s="316"/>
      <c r="BA1" s="316"/>
      <c r="BB1" s="316"/>
      <c r="BC1" s="53"/>
      <c r="BD1" s="317" t="s">
        <v>61</v>
      </c>
      <c r="BE1" s="317"/>
      <c r="BF1" s="317"/>
      <c r="BG1" s="317"/>
      <c r="BH1" s="317"/>
      <c r="BI1" s="30"/>
      <c r="BJ1" s="30"/>
      <c r="BK1" s="30"/>
    </row>
    <row r="2" spans="1:63" ht="39.950000000000003" customHeight="1" x14ac:dyDescent="0.25">
      <c r="A2" s="318" t="s">
        <v>316</v>
      </c>
      <c r="B2" s="318" t="s">
        <v>9</v>
      </c>
      <c r="C2" s="318" t="s">
        <v>11</v>
      </c>
      <c r="D2" s="318" t="s">
        <v>317</v>
      </c>
      <c r="E2" s="318" t="s">
        <v>318</v>
      </c>
      <c r="F2" s="318" t="s">
        <v>13</v>
      </c>
      <c r="G2" s="318" t="s">
        <v>17</v>
      </c>
      <c r="H2" s="314" t="s">
        <v>62</v>
      </c>
      <c r="I2" s="319" t="s">
        <v>319</v>
      </c>
      <c r="J2" s="319"/>
      <c r="K2" s="319"/>
      <c r="L2" s="314" t="s">
        <v>63</v>
      </c>
      <c r="M2" s="314" t="s">
        <v>320</v>
      </c>
      <c r="N2" s="314" t="s">
        <v>321</v>
      </c>
      <c r="O2" s="314" t="s">
        <v>32</v>
      </c>
      <c r="P2" s="314" t="s">
        <v>322</v>
      </c>
      <c r="Q2" s="314" t="s">
        <v>323</v>
      </c>
      <c r="R2" s="314" t="s">
        <v>324</v>
      </c>
      <c r="S2" s="44"/>
      <c r="T2" s="315" t="s">
        <v>325</v>
      </c>
      <c r="U2" s="315" t="s">
        <v>326</v>
      </c>
      <c r="V2" s="315" t="s">
        <v>327</v>
      </c>
      <c r="W2" s="315" t="s">
        <v>328</v>
      </c>
      <c r="X2" s="315" t="s">
        <v>329</v>
      </c>
      <c r="Y2" s="315" t="s">
        <v>330</v>
      </c>
      <c r="Z2" s="315" t="s">
        <v>331</v>
      </c>
      <c r="AA2" s="315" t="s">
        <v>332</v>
      </c>
      <c r="AB2" s="45"/>
      <c r="AC2" s="312" t="s">
        <v>333</v>
      </c>
      <c r="AD2" s="312" t="s">
        <v>334</v>
      </c>
      <c r="AE2" s="312" t="s">
        <v>335</v>
      </c>
      <c r="AF2" s="312" t="s">
        <v>336</v>
      </c>
      <c r="AG2" s="312" t="s">
        <v>337</v>
      </c>
      <c r="AH2" s="312" t="s">
        <v>338</v>
      </c>
      <c r="AI2" s="312" t="s">
        <v>339</v>
      </c>
      <c r="AJ2" s="312" t="s">
        <v>340</v>
      </c>
      <c r="AK2" s="43"/>
      <c r="AL2" s="310" t="s">
        <v>67</v>
      </c>
      <c r="AM2" s="310" t="s">
        <v>341</v>
      </c>
      <c r="AN2" s="310" t="s">
        <v>69</v>
      </c>
      <c r="AO2" s="310" t="s">
        <v>70</v>
      </c>
      <c r="AP2" s="310" t="s">
        <v>342</v>
      </c>
      <c r="AQ2" s="310" t="s">
        <v>72</v>
      </c>
      <c r="AR2" s="310" t="s">
        <v>343</v>
      </c>
      <c r="AS2" s="310" t="s">
        <v>344</v>
      </c>
      <c r="AT2" s="48"/>
      <c r="AU2" s="311" t="s">
        <v>67</v>
      </c>
      <c r="AV2" s="47"/>
      <c r="AW2" s="311" t="s">
        <v>341</v>
      </c>
      <c r="AX2" s="311" t="s">
        <v>69</v>
      </c>
      <c r="AY2" s="311" t="s">
        <v>70</v>
      </c>
      <c r="AZ2" s="311" t="s">
        <v>71</v>
      </c>
      <c r="BA2" s="311" t="s">
        <v>72</v>
      </c>
      <c r="BB2" s="311" t="s">
        <v>343</v>
      </c>
      <c r="BC2" s="311" t="s">
        <v>345</v>
      </c>
      <c r="BD2" s="308" t="s">
        <v>52</v>
      </c>
      <c r="BE2" s="308" t="s">
        <v>346</v>
      </c>
      <c r="BF2" s="308" t="s">
        <v>347</v>
      </c>
      <c r="BG2" s="308" t="s">
        <v>348</v>
      </c>
      <c r="BH2" s="309" t="s">
        <v>349</v>
      </c>
      <c r="BI2" s="308" t="s">
        <v>347</v>
      </c>
      <c r="BJ2" s="308" t="s">
        <v>348</v>
      </c>
      <c r="BK2" s="309" t="s">
        <v>349</v>
      </c>
    </row>
    <row r="3" spans="1:63" ht="39.950000000000003" customHeight="1" x14ac:dyDescent="0.25">
      <c r="A3" s="318"/>
      <c r="B3" s="318"/>
      <c r="C3" s="318"/>
      <c r="D3" s="318"/>
      <c r="E3" s="318"/>
      <c r="F3" s="318"/>
      <c r="G3" s="318"/>
      <c r="H3" s="314"/>
      <c r="I3" s="34" t="s">
        <v>350</v>
      </c>
      <c r="J3" s="44" t="s">
        <v>24</v>
      </c>
      <c r="K3" s="44" t="s">
        <v>26</v>
      </c>
      <c r="L3" s="314"/>
      <c r="M3" s="314"/>
      <c r="N3" s="314"/>
      <c r="O3" s="314"/>
      <c r="P3" s="314"/>
      <c r="Q3" s="314"/>
      <c r="R3" s="314"/>
      <c r="S3" s="44" t="s">
        <v>351</v>
      </c>
      <c r="T3" s="315"/>
      <c r="U3" s="315"/>
      <c r="V3" s="315"/>
      <c r="W3" s="315"/>
      <c r="X3" s="315"/>
      <c r="Y3" s="315"/>
      <c r="Z3" s="315"/>
      <c r="AA3" s="315"/>
      <c r="AB3" s="45" t="s">
        <v>52</v>
      </c>
      <c r="AC3" s="312"/>
      <c r="AD3" s="312"/>
      <c r="AE3" s="312"/>
      <c r="AF3" s="312"/>
      <c r="AG3" s="312"/>
      <c r="AH3" s="312"/>
      <c r="AI3" s="312"/>
      <c r="AJ3" s="312"/>
      <c r="AK3" s="43" t="s">
        <v>52</v>
      </c>
      <c r="AL3" s="310"/>
      <c r="AM3" s="310"/>
      <c r="AN3" s="310"/>
      <c r="AO3" s="310"/>
      <c r="AP3" s="310"/>
      <c r="AQ3" s="310"/>
      <c r="AR3" s="310"/>
      <c r="AS3" s="310"/>
      <c r="AT3" s="48" t="s">
        <v>52</v>
      </c>
      <c r="AU3" s="311"/>
      <c r="AV3" s="47" t="s">
        <v>352</v>
      </c>
      <c r="AW3" s="311"/>
      <c r="AX3" s="311"/>
      <c r="AY3" s="311"/>
      <c r="AZ3" s="311"/>
      <c r="BA3" s="311"/>
      <c r="BB3" s="311"/>
      <c r="BC3" s="311"/>
      <c r="BD3" s="308"/>
      <c r="BE3" s="308"/>
      <c r="BF3" s="308"/>
      <c r="BG3" s="308"/>
      <c r="BH3" s="309"/>
      <c r="BI3" s="308"/>
      <c r="BJ3" s="308"/>
      <c r="BK3" s="309"/>
    </row>
    <row r="4" spans="1:63" ht="39.950000000000003" customHeight="1" x14ac:dyDescent="0.25">
      <c r="A4" s="1" t="s">
        <v>353</v>
      </c>
      <c r="B4" s="1" t="s">
        <v>354</v>
      </c>
      <c r="C4" s="1" t="s">
        <v>355</v>
      </c>
      <c r="D4" s="1" t="s">
        <v>353</v>
      </c>
      <c r="E4" s="1" t="s">
        <v>356</v>
      </c>
      <c r="F4" s="1" t="s">
        <v>354</v>
      </c>
      <c r="G4" s="1" t="s">
        <v>357</v>
      </c>
      <c r="H4" s="2" t="s">
        <v>358</v>
      </c>
      <c r="I4" s="35" t="s">
        <v>359</v>
      </c>
      <c r="J4" s="2"/>
      <c r="K4" s="2" t="s">
        <v>360</v>
      </c>
      <c r="L4" s="2" t="s">
        <v>354</v>
      </c>
      <c r="M4" s="2" t="s">
        <v>354</v>
      </c>
      <c r="N4" s="2" t="s">
        <v>361</v>
      </c>
      <c r="O4" s="2" t="s">
        <v>354</v>
      </c>
      <c r="P4" s="2" t="s">
        <v>362</v>
      </c>
      <c r="Q4" s="2" t="s">
        <v>353</v>
      </c>
      <c r="R4" s="2" t="s">
        <v>353</v>
      </c>
      <c r="S4" s="2" t="s">
        <v>353</v>
      </c>
      <c r="T4" s="26" t="s">
        <v>353</v>
      </c>
      <c r="U4" s="26" t="s">
        <v>363</v>
      </c>
      <c r="V4" s="26" t="s">
        <v>364</v>
      </c>
      <c r="W4" s="26" t="s">
        <v>365</v>
      </c>
      <c r="X4" s="26" t="s">
        <v>365</v>
      </c>
      <c r="Y4" s="26" t="s">
        <v>361</v>
      </c>
      <c r="Z4" s="26" t="s">
        <v>366</v>
      </c>
      <c r="AA4" s="26" t="s">
        <v>354</v>
      </c>
      <c r="AB4" s="26" t="s">
        <v>367</v>
      </c>
      <c r="AC4" s="27" t="s">
        <v>353</v>
      </c>
      <c r="AD4" s="27" t="s">
        <v>363</v>
      </c>
      <c r="AE4" s="27" t="s">
        <v>364</v>
      </c>
      <c r="AF4" s="27" t="s">
        <v>365</v>
      </c>
      <c r="AG4" s="27" t="s">
        <v>365</v>
      </c>
      <c r="AH4" s="27" t="s">
        <v>361</v>
      </c>
      <c r="AI4" s="27" t="s">
        <v>366</v>
      </c>
      <c r="AJ4" s="27" t="s">
        <v>354</v>
      </c>
      <c r="AK4" s="27"/>
      <c r="AL4" s="28" t="s">
        <v>353</v>
      </c>
      <c r="AM4" s="28" t="s">
        <v>363</v>
      </c>
      <c r="AN4" s="28" t="s">
        <v>364</v>
      </c>
      <c r="AO4" s="28" t="s">
        <v>365</v>
      </c>
      <c r="AP4" s="28" t="s">
        <v>365</v>
      </c>
      <c r="AQ4" s="28" t="s">
        <v>361</v>
      </c>
      <c r="AR4" s="28" t="s">
        <v>366</v>
      </c>
      <c r="AS4" s="28" t="s">
        <v>354</v>
      </c>
      <c r="AT4" s="28"/>
      <c r="AU4" s="29" t="s">
        <v>353</v>
      </c>
      <c r="AV4" s="29"/>
      <c r="AW4" s="29" t="s">
        <v>363</v>
      </c>
      <c r="AX4" s="29" t="s">
        <v>364</v>
      </c>
      <c r="AY4" s="29" t="s">
        <v>365</v>
      </c>
      <c r="AZ4" s="29" t="s">
        <v>365</v>
      </c>
      <c r="BA4" s="29" t="s">
        <v>361</v>
      </c>
      <c r="BB4" s="29" t="s">
        <v>366</v>
      </c>
      <c r="BC4" s="29"/>
      <c r="BD4" s="50" t="s">
        <v>367</v>
      </c>
      <c r="BE4" s="50"/>
      <c r="BF4" s="50" t="s">
        <v>367</v>
      </c>
      <c r="BG4" s="50" t="s">
        <v>354</v>
      </c>
      <c r="BH4" s="309"/>
      <c r="BI4" s="50" t="s">
        <v>367</v>
      </c>
      <c r="BJ4" s="50" t="s">
        <v>354</v>
      </c>
      <c r="BK4" s="309"/>
    </row>
    <row r="5" spans="1:63" ht="39.950000000000003" customHeight="1" x14ac:dyDescent="0.25">
      <c r="A5" s="58"/>
      <c r="B5" s="49" t="s">
        <v>368</v>
      </c>
      <c r="C5" s="302" t="s">
        <v>369</v>
      </c>
      <c r="D5" s="123">
        <v>44677</v>
      </c>
      <c r="E5" s="104" t="s">
        <v>370</v>
      </c>
      <c r="F5" s="124" t="s">
        <v>371</v>
      </c>
      <c r="G5" s="124" t="s">
        <v>372</v>
      </c>
      <c r="H5" s="54" t="s">
        <v>373</v>
      </c>
      <c r="I5" s="54" t="s">
        <v>374</v>
      </c>
      <c r="J5" s="54" t="s">
        <v>375</v>
      </c>
      <c r="K5" s="40">
        <v>1</v>
      </c>
      <c r="L5" s="40" t="s">
        <v>83</v>
      </c>
      <c r="M5" s="54" t="s">
        <v>376</v>
      </c>
      <c r="N5" s="54" t="s">
        <v>377</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368</v>
      </c>
      <c r="C6" s="303"/>
      <c r="D6" s="123">
        <v>44677</v>
      </c>
      <c r="E6" s="104" t="s">
        <v>370</v>
      </c>
      <c r="F6" s="124" t="s">
        <v>371</v>
      </c>
      <c r="G6" s="125" t="s">
        <v>378</v>
      </c>
      <c r="H6" s="54" t="s">
        <v>379</v>
      </c>
      <c r="I6" s="54" t="s">
        <v>380</v>
      </c>
      <c r="J6" s="54" t="s">
        <v>381</v>
      </c>
      <c r="K6" s="40">
        <v>1</v>
      </c>
      <c r="L6" s="40" t="s">
        <v>83</v>
      </c>
      <c r="M6" s="54" t="s">
        <v>376</v>
      </c>
      <c r="N6" s="54" t="s">
        <v>377</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368</v>
      </c>
      <c r="C7" s="303"/>
      <c r="D7" s="123">
        <v>44677</v>
      </c>
      <c r="E7" s="104" t="s">
        <v>370</v>
      </c>
      <c r="F7" s="124" t="s">
        <v>382</v>
      </c>
      <c r="G7" s="125" t="s">
        <v>383</v>
      </c>
      <c r="H7" s="54" t="s">
        <v>384</v>
      </c>
      <c r="I7" s="54" t="s">
        <v>385</v>
      </c>
      <c r="J7" s="54" t="s">
        <v>386</v>
      </c>
      <c r="K7" s="40">
        <v>1</v>
      </c>
      <c r="L7" s="40" t="s">
        <v>83</v>
      </c>
      <c r="M7" s="54" t="s">
        <v>376</v>
      </c>
      <c r="N7" s="54" t="s">
        <v>377</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368</v>
      </c>
      <c r="C8" s="303"/>
      <c r="D8" s="123">
        <v>44677</v>
      </c>
      <c r="E8" s="104" t="s">
        <v>370</v>
      </c>
      <c r="F8" s="125" t="s">
        <v>387</v>
      </c>
      <c r="G8" s="125" t="s">
        <v>388</v>
      </c>
      <c r="H8" s="126" t="s">
        <v>389</v>
      </c>
      <c r="I8" s="54" t="s">
        <v>390</v>
      </c>
      <c r="J8" s="126" t="s">
        <v>391</v>
      </c>
      <c r="K8" s="40">
        <v>2</v>
      </c>
      <c r="L8" s="127" t="s">
        <v>392</v>
      </c>
      <c r="M8" s="126" t="s">
        <v>376</v>
      </c>
      <c r="N8" s="126" t="s">
        <v>377</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368</v>
      </c>
      <c r="C9" s="303"/>
      <c r="D9" s="123">
        <v>44677</v>
      </c>
      <c r="E9" s="104" t="s">
        <v>370</v>
      </c>
      <c r="F9" s="125" t="s">
        <v>387</v>
      </c>
      <c r="G9" s="125" t="s">
        <v>393</v>
      </c>
      <c r="H9" s="126" t="s">
        <v>394</v>
      </c>
      <c r="I9" s="126" t="s">
        <v>395</v>
      </c>
      <c r="J9" s="54" t="s">
        <v>386</v>
      </c>
      <c r="K9" s="40">
        <v>1</v>
      </c>
      <c r="L9" s="40" t="s">
        <v>392</v>
      </c>
      <c r="M9" s="54" t="s">
        <v>376</v>
      </c>
      <c r="N9" s="54" t="s">
        <v>377</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368</v>
      </c>
      <c r="C10" s="303"/>
      <c r="D10" s="123">
        <v>44677</v>
      </c>
      <c r="E10" s="104" t="s">
        <v>370</v>
      </c>
      <c r="F10" s="125" t="s">
        <v>387</v>
      </c>
      <c r="G10" s="125" t="s">
        <v>396</v>
      </c>
      <c r="H10" s="126" t="s">
        <v>397</v>
      </c>
      <c r="I10" s="126" t="s">
        <v>398</v>
      </c>
      <c r="J10" s="126" t="s">
        <v>399</v>
      </c>
      <c r="K10" s="54">
        <v>3</v>
      </c>
      <c r="L10" s="126" t="s">
        <v>83</v>
      </c>
      <c r="M10" s="126" t="s">
        <v>376</v>
      </c>
      <c r="N10" s="126" t="s">
        <v>377</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368</v>
      </c>
      <c r="C11" s="303"/>
      <c r="D11" s="123">
        <v>44677</v>
      </c>
      <c r="E11" s="104" t="s">
        <v>370</v>
      </c>
      <c r="F11" s="305" t="s">
        <v>387</v>
      </c>
      <c r="G11" s="306" t="s">
        <v>400</v>
      </c>
      <c r="H11" s="54" t="s">
        <v>401</v>
      </c>
      <c r="I11" s="54" t="s">
        <v>402</v>
      </c>
      <c r="J11" s="54" t="s">
        <v>403</v>
      </c>
      <c r="K11" s="40">
        <v>2</v>
      </c>
      <c r="L11" s="40" t="s">
        <v>392</v>
      </c>
      <c r="M11" s="54" t="s">
        <v>376</v>
      </c>
      <c r="N11" s="54" t="s">
        <v>377</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368</v>
      </c>
      <c r="C12" s="303"/>
      <c r="D12" s="123">
        <v>44677</v>
      </c>
      <c r="E12" s="104" t="s">
        <v>370</v>
      </c>
      <c r="F12" s="305"/>
      <c r="G12" s="306"/>
      <c r="H12" s="126" t="s">
        <v>404</v>
      </c>
      <c r="I12" s="54" t="s">
        <v>405</v>
      </c>
      <c r="J12" s="54" t="s">
        <v>386</v>
      </c>
      <c r="K12" s="40">
        <v>1</v>
      </c>
      <c r="L12" s="40" t="s">
        <v>392</v>
      </c>
      <c r="M12" s="54" t="s">
        <v>376</v>
      </c>
      <c r="N12" s="54" t="s">
        <v>377</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368</v>
      </c>
      <c r="C13" s="303"/>
      <c r="D13" s="123">
        <v>44677</v>
      </c>
      <c r="E13" s="104" t="s">
        <v>370</v>
      </c>
      <c r="F13" s="307" t="s">
        <v>406</v>
      </c>
      <c r="G13" s="306" t="s">
        <v>407</v>
      </c>
      <c r="H13" s="54" t="s">
        <v>408</v>
      </c>
      <c r="I13" s="54" t="s">
        <v>409</v>
      </c>
      <c r="J13" s="54" t="s">
        <v>410</v>
      </c>
      <c r="K13" s="40">
        <v>2</v>
      </c>
      <c r="L13" s="40" t="s">
        <v>392</v>
      </c>
      <c r="M13" s="54" t="s">
        <v>376</v>
      </c>
      <c r="N13" s="54" t="s">
        <v>377</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368</v>
      </c>
      <c r="C14" s="303"/>
      <c r="D14" s="123">
        <v>44677</v>
      </c>
      <c r="E14" s="104" t="s">
        <v>370</v>
      </c>
      <c r="F14" s="307"/>
      <c r="G14" s="306"/>
      <c r="H14" s="54" t="s">
        <v>411</v>
      </c>
      <c r="I14" s="54" t="s">
        <v>412</v>
      </c>
      <c r="J14" s="54" t="s">
        <v>413</v>
      </c>
      <c r="K14" s="40">
        <v>1</v>
      </c>
      <c r="L14" s="40" t="s">
        <v>392</v>
      </c>
      <c r="M14" s="54" t="s">
        <v>376</v>
      </c>
      <c r="N14" s="54" t="s">
        <v>377</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368</v>
      </c>
      <c r="C15" s="303"/>
      <c r="D15" s="123">
        <v>44677</v>
      </c>
      <c r="E15" s="104" t="s">
        <v>370</v>
      </c>
      <c r="F15" s="306" t="s">
        <v>414</v>
      </c>
      <c r="G15" s="306" t="s">
        <v>415</v>
      </c>
      <c r="H15" s="54" t="s">
        <v>416</v>
      </c>
      <c r="I15" s="54" t="s">
        <v>417</v>
      </c>
      <c r="J15" s="54" t="s">
        <v>418</v>
      </c>
      <c r="K15" s="40">
        <v>3</v>
      </c>
      <c r="L15" s="40" t="s">
        <v>392</v>
      </c>
      <c r="M15" s="54" t="s">
        <v>376</v>
      </c>
      <c r="N15" s="54" t="s">
        <v>377</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368</v>
      </c>
      <c r="C16" s="304"/>
      <c r="D16" s="123">
        <v>44677</v>
      </c>
      <c r="E16" s="104" t="s">
        <v>370</v>
      </c>
      <c r="F16" s="306"/>
      <c r="G16" s="306"/>
      <c r="H16" s="54" t="s">
        <v>419</v>
      </c>
      <c r="I16" s="54" t="s">
        <v>420</v>
      </c>
      <c r="J16" s="54" t="s">
        <v>421</v>
      </c>
      <c r="K16" s="40">
        <v>1</v>
      </c>
      <c r="L16" s="40" t="s">
        <v>392</v>
      </c>
      <c r="M16" s="54" t="s">
        <v>376</v>
      </c>
      <c r="N16" s="54" t="s">
        <v>377</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20"/>
      <c r="B1" s="320"/>
      <c r="C1" s="320"/>
      <c r="D1" s="320"/>
      <c r="E1" s="320"/>
      <c r="F1" s="320"/>
      <c r="G1" s="320"/>
      <c r="H1" s="320"/>
      <c r="I1" s="319" t="s">
        <v>311</v>
      </c>
      <c r="J1" s="319"/>
      <c r="K1" s="319"/>
      <c r="L1" s="319"/>
      <c r="M1" s="319"/>
      <c r="N1" s="319"/>
      <c r="O1" s="319"/>
      <c r="P1" s="319"/>
      <c r="Q1" s="319"/>
      <c r="R1" s="319"/>
      <c r="S1" s="319"/>
      <c r="T1" s="46"/>
      <c r="U1" s="321" t="s">
        <v>312</v>
      </c>
      <c r="V1" s="321"/>
      <c r="W1" s="321"/>
      <c r="X1" s="321"/>
      <c r="Y1" s="321"/>
      <c r="Z1" s="321"/>
      <c r="AA1" s="321"/>
      <c r="AB1" s="321"/>
      <c r="AC1" s="321"/>
      <c r="AD1" s="322" t="s">
        <v>313</v>
      </c>
      <c r="AE1" s="322"/>
      <c r="AF1" s="322"/>
      <c r="AG1" s="322"/>
      <c r="AH1" s="322"/>
      <c r="AI1" s="322"/>
      <c r="AJ1" s="322"/>
      <c r="AK1" s="322"/>
      <c r="AL1" s="51"/>
      <c r="AM1" s="313" t="s">
        <v>314</v>
      </c>
      <c r="AN1" s="313"/>
      <c r="AO1" s="313"/>
      <c r="AP1" s="313"/>
      <c r="AQ1" s="313"/>
      <c r="AR1" s="313"/>
      <c r="AS1" s="313"/>
      <c r="AT1" s="313"/>
      <c r="AU1" s="52"/>
      <c r="AV1" s="316" t="s">
        <v>315</v>
      </c>
      <c r="AW1" s="316"/>
      <c r="AX1" s="316"/>
      <c r="AY1" s="316"/>
      <c r="AZ1" s="316"/>
      <c r="BA1" s="316"/>
      <c r="BB1" s="316"/>
      <c r="BC1" s="316"/>
      <c r="BD1" s="53"/>
      <c r="BE1" s="317" t="s">
        <v>61</v>
      </c>
      <c r="BF1" s="317"/>
      <c r="BG1" s="317"/>
      <c r="BH1" s="317"/>
      <c r="BI1" s="317"/>
    </row>
    <row r="2" spans="1:61" ht="39.950000000000003" customHeight="1" x14ac:dyDescent="0.25">
      <c r="A2" s="318" t="s">
        <v>316</v>
      </c>
      <c r="B2" s="318" t="s">
        <v>9</v>
      </c>
      <c r="C2" s="318" t="s">
        <v>11</v>
      </c>
      <c r="D2" s="318" t="s">
        <v>317</v>
      </c>
      <c r="E2" s="318" t="s">
        <v>318</v>
      </c>
      <c r="F2" s="318" t="s">
        <v>13</v>
      </c>
      <c r="G2" s="318" t="s">
        <v>15</v>
      </c>
      <c r="H2" s="318" t="s">
        <v>17</v>
      </c>
      <c r="I2" s="314" t="s">
        <v>62</v>
      </c>
      <c r="J2" s="319" t="s">
        <v>319</v>
      </c>
      <c r="K2" s="319"/>
      <c r="L2" s="319"/>
      <c r="M2" s="314" t="s">
        <v>63</v>
      </c>
      <c r="N2" s="314" t="s">
        <v>320</v>
      </c>
      <c r="O2" s="314" t="s">
        <v>321</v>
      </c>
      <c r="P2" s="314" t="s">
        <v>32</v>
      </c>
      <c r="Q2" s="314" t="s">
        <v>322</v>
      </c>
      <c r="R2" s="314" t="s">
        <v>323</v>
      </c>
      <c r="S2" s="314" t="s">
        <v>324</v>
      </c>
      <c r="T2" s="44"/>
      <c r="U2" s="315" t="s">
        <v>325</v>
      </c>
      <c r="V2" s="315" t="s">
        <v>326</v>
      </c>
      <c r="W2" s="315" t="s">
        <v>327</v>
      </c>
      <c r="X2" s="315" t="s">
        <v>328</v>
      </c>
      <c r="Y2" s="315" t="s">
        <v>329</v>
      </c>
      <c r="Z2" s="315" t="s">
        <v>330</v>
      </c>
      <c r="AA2" s="315" t="s">
        <v>331</v>
      </c>
      <c r="AB2" s="315" t="s">
        <v>332</v>
      </c>
      <c r="AC2" s="45"/>
      <c r="AD2" s="312" t="s">
        <v>333</v>
      </c>
      <c r="AE2" s="312" t="s">
        <v>422</v>
      </c>
      <c r="AF2" s="312" t="s">
        <v>335</v>
      </c>
      <c r="AG2" s="312" t="s">
        <v>336</v>
      </c>
      <c r="AH2" s="312" t="s">
        <v>337</v>
      </c>
      <c r="AI2" s="312" t="s">
        <v>338</v>
      </c>
      <c r="AJ2" s="312" t="s">
        <v>339</v>
      </c>
      <c r="AK2" s="312" t="s">
        <v>340</v>
      </c>
      <c r="AL2" s="43"/>
      <c r="AM2" s="310" t="s">
        <v>67</v>
      </c>
      <c r="AN2" s="310" t="s">
        <v>341</v>
      </c>
      <c r="AO2" s="310" t="s">
        <v>69</v>
      </c>
      <c r="AP2" s="310" t="s">
        <v>70</v>
      </c>
      <c r="AQ2" s="310" t="s">
        <v>342</v>
      </c>
      <c r="AR2" s="310" t="s">
        <v>72</v>
      </c>
      <c r="AS2" s="310" t="s">
        <v>343</v>
      </c>
      <c r="AT2" s="310" t="s">
        <v>344</v>
      </c>
      <c r="AU2" s="48"/>
      <c r="AV2" s="311" t="s">
        <v>67</v>
      </c>
      <c r="AW2" s="47"/>
      <c r="AX2" s="311" t="s">
        <v>341</v>
      </c>
      <c r="AY2" s="311" t="s">
        <v>69</v>
      </c>
      <c r="AZ2" s="311" t="s">
        <v>70</v>
      </c>
      <c r="BA2" s="311" t="s">
        <v>71</v>
      </c>
      <c r="BB2" s="311" t="s">
        <v>72</v>
      </c>
      <c r="BC2" s="311" t="s">
        <v>343</v>
      </c>
      <c r="BD2" s="311" t="s">
        <v>345</v>
      </c>
      <c r="BE2" s="308" t="s">
        <v>52</v>
      </c>
      <c r="BF2" s="308" t="s">
        <v>346</v>
      </c>
      <c r="BG2" s="308" t="s">
        <v>347</v>
      </c>
      <c r="BH2" s="308" t="s">
        <v>348</v>
      </c>
      <c r="BI2" s="309" t="s">
        <v>349</v>
      </c>
    </row>
    <row r="3" spans="1:61" ht="39.950000000000003" customHeight="1" x14ac:dyDescent="0.25">
      <c r="A3" s="318"/>
      <c r="B3" s="318"/>
      <c r="C3" s="318"/>
      <c r="D3" s="318"/>
      <c r="E3" s="318"/>
      <c r="F3" s="318"/>
      <c r="G3" s="318"/>
      <c r="H3" s="318"/>
      <c r="I3" s="314"/>
      <c r="J3" s="34" t="s">
        <v>350</v>
      </c>
      <c r="K3" s="44" t="s">
        <v>24</v>
      </c>
      <c r="L3" s="44" t="s">
        <v>26</v>
      </c>
      <c r="M3" s="314"/>
      <c r="N3" s="314"/>
      <c r="O3" s="314"/>
      <c r="P3" s="314"/>
      <c r="Q3" s="314"/>
      <c r="R3" s="314"/>
      <c r="S3" s="314"/>
      <c r="T3" s="44" t="s">
        <v>351</v>
      </c>
      <c r="U3" s="315"/>
      <c r="V3" s="315"/>
      <c r="W3" s="315"/>
      <c r="X3" s="315"/>
      <c r="Y3" s="315"/>
      <c r="Z3" s="315"/>
      <c r="AA3" s="315"/>
      <c r="AB3" s="315"/>
      <c r="AC3" s="45" t="s">
        <v>52</v>
      </c>
      <c r="AD3" s="312"/>
      <c r="AE3" s="312"/>
      <c r="AF3" s="312"/>
      <c r="AG3" s="312"/>
      <c r="AH3" s="312"/>
      <c r="AI3" s="312"/>
      <c r="AJ3" s="312"/>
      <c r="AK3" s="312"/>
      <c r="AL3" s="43" t="s">
        <v>52</v>
      </c>
      <c r="AM3" s="310"/>
      <c r="AN3" s="310"/>
      <c r="AO3" s="310"/>
      <c r="AP3" s="310"/>
      <c r="AQ3" s="310"/>
      <c r="AR3" s="310"/>
      <c r="AS3" s="310"/>
      <c r="AT3" s="310"/>
      <c r="AU3" s="48" t="s">
        <v>52</v>
      </c>
      <c r="AV3" s="311"/>
      <c r="AW3" s="47" t="s">
        <v>352</v>
      </c>
      <c r="AX3" s="311"/>
      <c r="AY3" s="311"/>
      <c r="AZ3" s="311"/>
      <c r="BA3" s="311"/>
      <c r="BB3" s="311"/>
      <c r="BC3" s="311"/>
      <c r="BD3" s="311"/>
      <c r="BE3" s="308"/>
      <c r="BF3" s="308"/>
      <c r="BG3" s="308"/>
      <c r="BH3" s="308"/>
      <c r="BI3" s="309"/>
    </row>
    <row r="4" spans="1:61" ht="39.950000000000003" customHeight="1" x14ac:dyDescent="0.25">
      <c r="A4" s="1" t="s">
        <v>353</v>
      </c>
      <c r="B4" s="1" t="s">
        <v>354</v>
      </c>
      <c r="C4" s="1" t="s">
        <v>355</v>
      </c>
      <c r="D4" s="1" t="s">
        <v>353</v>
      </c>
      <c r="E4" s="1" t="s">
        <v>356</v>
      </c>
      <c r="F4" s="1" t="s">
        <v>354</v>
      </c>
      <c r="G4" s="1"/>
      <c r="H4" s="1" t="s">
        <v>357</v>
      </c>
      <c r="I4" s="2" t="s">
        <v>358</v>
      </c>
      <c r="J4" s="35" t="s">
        <v>359</v>
      </c>
      <c r="K4" s="2"/>
      <c r="L4" s="2" t="s">
        <v>360</v>
      </c>
      <c r="M4" s="2" t="s">
        <v>354</v>
      </c>
      <c r="N4" s="2" t="s">
        <v>354</v>
      </c>
      <c r="O4" s="2" t="s">
        <v>361</v>
      </c>
      <c r="P4" s="2" t="s">
        <v>354</v>
      </c>
      <c r="Q4" s="2" t="s">
        <v>362</v>
      </c>
      <c r="R4" s="2" t="s">
        <v>353</v>
      </c>
      <c r="S4" s="2" t="s">
        <v>353</v>
      </c>
      <c r="T4" s="2" t="s">
        <v>353</v>
      </c>
      <c r="U4" s="26" t="s">
        <v>353</v>
      </c>
      <c r="V4" s="26" t="s">
        <v>363</v>
      </c>
      <c r="W4" s="26" t="s">
        <v>364</v>
      </c>
      <c r="X4" s="26" t="s">
        <v>365</v>
      </c>
      <c r="Y4" s="26" t="s">
        <v>365</v>
      </c>
      <c r="Z4" s="26" t="s">
        <v>361</v>
      </c>
      <c r="AA4" s="26" t="s">
        <v>366</v>
      </c>
      <c r="AB4" s="26" t="s">
        <v>354</v>
      </c>
      <c r="AC4" s="26" t="s">
        <v>367</v>
      </c>
      <c r="AD4" s="27" t="s">
        <v>353</v>
      </c>
      <c r="AE4" s="27"/>
      <c r="AF4" s="27" t="s">
        <v>423</v>
      </c>
      <c r="AG4" s="27" t="s">
        <v>365</v>
      </c>
      <c r="AH4" s="27" t="s">
        <v>365</v>
      </c>
      <c r="AI4" s="27" t="s">
        <v>361</v>
      </c>
      <c r="AJ4" s="27" t="s">
        <v>366</v>
      </c>
      <c r="AK4" s="27" t="s">
        <v>354</v>
      </c>
      <c r="AL4" s="27"/>
      <c r="AM4" s="28" t="s">
        <v>353</v>
      </c>
      <c r="AN4" s="28" t="s">
        <v>363</v>
      </c>
      <c r="AO4" s="28" t="s">
        <v>364</v>
      </c>
      <c r="AP4" s="28" t="s">
        <v>365</v>
      </c>
      <c r="AQ4" s="28" t="s">
        <v>365</v>
      </c>
      <c r="AR4" s="28" t="s">
        <v>361</v>
      </c>
      <c r="AS4" s="28" t="s">
        <v>366</v>
      </c>
      <c r="AT4" s="28" t="s">
        <v>354</v>
      </c>
      <c r="AU4" s="28"/>
      <c r="AV4" s="29" t="s">
        <v>353</v>
      </c>
      <c r="AW4" s="29"/>
      <c r="AX4" s="29" t="s">
        <v>363</v>
      </c>
      <c r="AY4" s="29" t="s">
        <v>364</v>
      </c>
      <c r="AZ4" s="29" t="s">
        <v>365</v>
      </c>
      <c r="BA4" s="29" t="s">
        <v>365</v>
      </c>
      <c r="BB4" s="29" t="s">
        <v>361</v>
      </c>
      <c r="BC4" s="29" t="s">
        <v>366</v>
      </c>
      <c r="BD4" s="29"/>
      <c r="BE4" s="50" t="s">
        <v>367</v>
      </c>
      <c r="BF4" s="50"/>
      <c r="BG4" s="50" t="s">
        <v>367</v>
      </c>
      <c r="BH4" s="50" t="s">
        <v>354</v>
      </c>
      <c r="BI4" s="309"/>
    </row>
    <row r="5" spans="1:61" ht="159.75" customHeight="1" x14ac:dyDescent="0.25">
      <c r="A5" s="58"/>
      <c r="B5" s="49" t="s">
        <v>368</v>
      </c>
      <c r="C5" s="327" t="s">
        <v>424</v>
      </c>
      <c r="D5" s="328">
        <v>44670</v>
      </c>
      <c r="E5" s="329" t="s">
        <v>425</v>
      </c>
      <c r="F5" s="102" t="s">
        <v>426</v>
      </c>
      <c r="G5" s="331">
        <v>142</v>
      </c>
      <c r="H5" s="336" t="s">
        <v>427</v>
      </c>
      <c r="I5" s="330" t="s">
        <v>428</v>
      </c>
      <c r="J5" s="130" t="s">
        <v>429</v>
      </c>
      <c r="K5" s="130" t="s">
        <v>430</v>
      </c>
      <c r="L5" s="112">
        <v>1</v>
      </c>
      <c r="M5" s="112" t="s">
        <v>83</v>
      </c>
      <c r="N5" s="112" t="s">
        <v>431</v>
      </c>
      <c r="O5" s="130" t="s">
        <v>432</v>
      </c>
      <c r="P5" s="31">
        <v>1</v>
      </c>
      <c r="Q5" s="5"/>
      <c r="R5" s="131">
        <v>44685</v>
      </c>
      <c r="S5" s="139">
        <v>44685</v>
      </c>
      <c r="T5" s="107"/>
      <c r="U5" s="108"/>
      <c r="V5" s="109"/>
      <c r="W5" s="40"/>
      <c r="X5" s="100"/>
      <c r="Y5" s="110"/>
      <c r="Z5" s="40"/>
      <c r="AA5" s="111"/>
      <c r="AB5" s="42"/>
      <c r="AC5" s="112"/>
      <c r="AD5" s="113">
        <v>44742</v>
      </c>
      <c r="AE5" s="114" t="s">
        <v>433</v>
      </c>
      <c r="AF5" s="40">
        <v>1</v>
      </c>
      <c r="AG5" s="100">
        <f>IF(AF5="","",IF(OR($L5=0,$L5="",AD5=""),"",AF5/$L5))</f>
        <v>1</v>
      </c>
      <c r="AH5" s="117">
        <f>(IF(OR($P5="",AG5=""),"",IF(OR($P5=0,AG5=0),0,IF((AG5*100%)/$P5&gt;100%,100%,(AG5*100%)/$P5))))</f>
        <v>1</v>
      </c>
      <c r="AI5" s="101" t="str">
        <f t="shared" ref="AI5" si="0">IF(AF5="","",IF(AH5&lt;100%, IF(AH5&lt;50%, "ALERTA","EN TERMINO"), IF(AH5=100%, "OK", "EN TERMINO")))</f>
        <v>OK</v>
      </c>
      <c r="AJ5" s="32" t="s">
        <v>434</v>
      </c>
      <c r="AK5" s="54" t="s">
        <v>435</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368</v>
      </c>
      <c r="C6" s="327"/>
      <c r="D6" s="328"/>
      <c r="E6" s="329"/>
      <c r="F6" s="102" t="s">
        <v>426</v>
      </c>
      <c r="G6" s="332"/>
      <c r="H6" s="336"/>
      <c r="I6" s="330"/>
      <c r="J6" s="130" t="s">
        <v>436</v>
      </c>
      <c r="K6" s="130" t="s">
        <v>437</v>
      </c>
      <c r="L6" s="112">
        <v>1</v>
      </c>
      <c r="M6" s="112" t="s">
        <v>83</v>
      </c>
      <c r="N6" s="112" t="s">
        <v>431</v>
      </c>
      <c r="O6" s="130" t="s">
        <v>432</v>
      </c>
      <c r="P6" s="31">
        <v>1</v>
      </c>
      <c r="Q6" s="5"/>
      <c r="R6" s="131">
        <v>44687</v>
      </c>
      <c r="S6" s="140">
        <v>44742</v>
      </c>
      <c r="T6" s="107"/>
      <c r="U6" s="41"/>
      <c r="V6" s="116"/>
      <c r="W6" s="37"/>
      <c r="X6" s="100"/>
      <c r="Y6" s="110"/>
      <c r="Z6" s="40"/>
      <c r="AA6" s="102"/>
      <c r="AB6" s="42"/>
      <c r="AC6" s="112"/>
      <c r="AD6" s="113">
        <v>44742</v>
      </c>
      <c r="AE6" s="111" t="s">
        <v>438</v>
      </c>
      <c r="AF6" s="40">
        <v>1</v>
      </c>
      <c r="AG6" s="100">
        <f>IF(AF6="","",IF(OR($L6=0,$L6="",AD6=""),"",AF6/$L6))</f>
        <v>1</v>
      </c>
      <c r="AH6" s="117">
        <f>(IF(OR($P6="",AG6=""),"",IF(OR($P6=0,AG6=0),0,IF((AG6*100%)/$P6&gt;100%,100%,(AG6*100%)/$P6))))</f>
        <v>1</v>
      </c>
      <c r="AI6" s="101" t="str">
        <f t="shared" ref="AI6" si="3">IF(AF6="","",IF(AH6&lt;100%, IF(AH6&lt;50%, "ALERTA","EN TERMINO"), IF(AH6=100%, "OK", "EN TERMINO")))</f>
        <v>OK</v>
      </c>
      <c r="AJ6" s="33" t="s">
        <v>439</v>
      </c>
      <c r="AK6" s="54" t="s">
        <v>435</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25"/>
      <c r="D9" s="59"/>
      <c r="F9" s="55"/>
      <c r="G9" s="55"/>
      <c r="H9" s="69"/>
      <c r="I9" s="69"/>
      <c r="J9" s="70"/>
      <c r="K9" s="71"/>
      <c r="M9" s="12"/>
      <c r="N9" s="12"/>
      <c r="O9" s="12"/>
      <c r="P9" s="65"/>
      <c r="R9" s="72"/>
      <c r="S9" s="73"/>
      <c r="T9" s="67"/>
    </row>
    <row r="10" spans="1:61" ht="39.950000000000003" customHeight="1" x14ac:dyDescent="0.25">
      <c r="A10" s="59"/>
      <c r="B10" s="12"/>
      <c r="C10" s="325"/>
      <c r="D10" s="59"/>
      <c r="E10" s="324"/>
      <c r="F10" s="55"/>
      <c r="G10" s="55"/>
      <c r="H10" s="323"/>
      <c r="I10" s="323"/>
      <c r="J10" s="70"/>
      <c r="K10" s="71"/>
      <c r="M10" s="12"/>
      <c r="N10" s="12"/>
      <c r="O10" s="12"/>
      <c r="P10" s="65"/>
      <c r="R10" s="72"/>
      <c r="S10" s="73"/>
      <c r="T10" s="67"/>
    </row>
    <row r="11" spans="1:61" ht="39.950000000000003" customHeight="1" x14ac:dyDescent="0.25">
      <c r="A11" s="59"/>
      <c r="B11" s="12"/>
      <c r="C11" s="325"/>
      <c r="D11" s="59"/>
      <c r="E11" s="324"/>
      <c r="F11" s="55"/>
      <c r="G11" s="55"/>
      <c r="H11" s="323"/>
      <c r="I11" s="323"/>
      <c r="J11" s="70"/>
      <c r="K11" s="71"/>
      <c r="M11" s="12"/>
      <c r="N11" s="12"/>
      <c r="O11" s="12"/>
      <c r="P11" s="65"/>
      <c r="R11" s="72"/>
      <c r="S11" s="73"/>
      <c r="T11" s="67"/>
    </row>
    <row r="12" spans="1:61" ht="39.950000000000003" customHeight="1" x14ac:dyDescent="0.25">
      <c r="A12" s="59"/>
      <c r="B12" s="12"/>
      <c r="C12" s="325"/>
      <c r="D12" s="59"/>
      <c r="E12" s="324"/>
      <c r="F12" s="55"/>
      <c r="G12" s="55"/>
      <c r="H12" s="323"/>
      <c r="I12" s="323"/>
      <c r="J12" s="70"/>
      <c r="K12" s="71"/>
      <c r="M12" s="12"/>
      <c r="N12" s="12"/>
      <c r="O12" s="12"/>
      <c r="P12" s="65"/>
      <c r="R12" s="72"/>
      <c r="S12" s="73"/>
      <c r="T12" s="67"/>
    </row>
    <row r="13" spans="1:61" ht="39.950000000000003" customHeight="1" x14ac:dyDescent="0.25">
      <c r="A13" s="59"/>
      <c r="B13" s="12"/>
      <c r="C13" s="325"/>
      <c r="D13" s="59"/>
      <c r="E13" s="324"/>
      <c r="F13" s="55"/>
      <c r="G13" s="55"/>
      <c r="H13" s="323"/>
      <c r="I13" s="323"/>
      <c r="J13" s="70"/>
      <c r="K13" s="71"/>
      <c r="M13" s="12"/>
      <c r="N13" s="12"/>
      <c r="O13" s="12"/>
      <c r="P13" s="65"/>
      <c r="R13" s="72"/>
      <c r="S13" s="73"/>
      <c r="T13" s="67"/>
    </row>
    <row r="14" spans="1:61" ht="39.950000000000003" customHeight="1" x14ac:dyDescent="0.25">
      <c r="A14" s="59"/>
      <c r="B14" s="12"/>
      <c r="C14" s="325"/>
      <c r="D14" s="59"/>
      <c r="E14" s="324"/>
      <c r="F14" s="55"/>
      <c r="G14" s="55"/>
      <c r="H14" s="323"/>
      <c r="I14" s="323"/>
      <c r="J14" s="70"/>
      <c r="K14" s="71"/>
      <c r="M14" s="12"/>
      <c r="N14" s="12"/>
      <c r="O14" s="12"/>
      <c r="P14" s="65"/>
      <c r="R14" s="72"/>
      <c r="S14" s="73"/>
      <c r="T14" s="67"/>
    </row>
    <row r="15" spans="1:61" ht="39.950000000000003" customHeight="1" x14ac:dyDescent="0.25">
      <c r="A15" s="59"/>
      <c r="B15" s="12"/>
      <c r="C15" s="325"/>
      <c r="D15" s="59"/>
      <c r="E15" s="324"/>
      <c r="F15" s="55"/>
      <c r="G15" s="55"/>
      <c r="H15" s="323"/>
      <c r="I15" s="323"/>
      <c r="J15" s="70"/>
      <c r="K15" s="71"/>
      <c r="M15" s="12"/>
      <c r="N15" s="12"/>
      <c r="O15" s="12"/>
      <c r="P15" s="65"/>
      <c r="R15" s="72"/>
      <c r="S15" s="73"/>
      <c r="T15" s="67"/>
    </row>
    <row r="16" spans="1:61" ht="39.950000000000003" customHeight="1" x14ac:dyDescent="0.25">
      <c r="A16" s="59"/>
      <c r="B16" s="12"/>
      <c r="C16" s="32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2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2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2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2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2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2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2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2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2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2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2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2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2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2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25"/>
      <c r="D31" s="59"/>
      <c r="F31" s="80"/>
      <c r="G31" s="80"/>
      <c r="H31" s="69"/>
      <c r="I31" s="69"/>
      <c r="J31" s="69"/>
      <c r="K31" s="81"/>
      <c r="L31" s="81"/>
      <c r="M31" s="12"/>
      <c r="N31" s="12"/>
      <c r="O31" s="69"/>
      <c r="P31" s="65"/>
      <c r="Q31" s="69"/>
      <c r="R31" s="76"/>
      <c r="S31" s="76"/>
      <c r="T31" s="326"/>
      <c r="U31" s="82"/>
      <c r="W31" s="83"/>
      <c r="X31" s="15"/>
      <c r="Y31" s="20"/>
      <c r="Z31" s="14"/>
      <c r="AA31" s="38"/>
      <c r="AB31" s="11"/>
      <c r="AC31" s="22"/>
      <c r="BG31" s="14"/>
    </row>
    <row r="32" spans="1:59" ht="39.950000000000003" customHeight="1" x14ac:dyDescent="0.25">
      <c r="A32" s="59"/>
      <c r="B32" s="12"/>
      <c r="C32" s="325"/>
      <c r="D32" s="59"/>
      <c r="F32" s="80"/>
      <c r="G32" s="80"/>
      <c r="H32" s="69"/>
      <c r="I32" s="81"/>
      <c r="J32" s="69"/>
      <c r="K32" s="81"/>
      <c r="L32" s="81"/>
      <c r="M32" s="12"/>
      <c r="N32" s="12"/>
      <c r="O32" s="81"/>
      <c r="P32" s="65"/>
      <c r="Q32" s="81"/>
      <c r="R32" s="73"/>
      <c r="S32" s="73"/>
      <c r="T32" s="326"/>
      <c r="U32" s="82"/>
      <c r="W32" s="83"/>
      <c r="X32" s="15"/>
      <c r="Y32" s="20"/>
      <c r="Z32" s="14"/>
      <c r="AA32" s="38"/>
      <c r="AB32" s="11"/>
      <c r="AC32" s="22"/>
      <c r="BG32" s="14"/>
    </row>
    <row r="33" spans="1:61" ht="39.950000000000003" customHeight="1" x14ac:dyDescent="0.25">
      <c r="A33" s="59"/>
      <c r="B33" s="12"/>
      <c r="C33" s="32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25"/>
      <c r="D34" s="59"/>
      <c r="F34" s="80"/>
      <c r="G34" s="80"/>
      <c r="H34" s="69"/>
      <c r="I34" s="323"/>
      <c r="J34" s="323"/>
      <c r="K34" s="323"/>
      <c r="L34" s="323"/>
      <c r="M34" s="12"/>
      <c r="N34" s="12"/>
      <c r="O34" s="81"/>
      <c r="P34" s="65"/>
      <c r="Q34" s="323"/>
      <c r="R34" s="326"/>
      <c r="S34" s="326"/>
      <c r="T34" s="73"/>
      <c r="U34" s="82"/>
      <c r="W34" s="83"/>
      <c r="X34" s="15"/>
      <c r="Y34" s="20"/>
      <c r="Z34" s="14"/>
      <c r="AA34" s="39"/>
      <c r="AB34" s="11"/>
      <c r="AC34" s="22"/>
      <c r="BG34" s="14"/>
    </row>
    <row r="35" spans="1:61" ht="39.950000000000003" customHeight="1" x14ac:dyDescent="0.25">
      <c r="A35" s="59"/>
      <c r="B35" s="12"/>
      <c r="C35" s="325"/>
      <c r="D35" s="59"/>
      <c r="F35" s="80"/>
      <c r="G35" s="80"/>
      <c r="H35" s="69"/>
      <c r="I35" s="323"/>
      <c r="J35" s="323"/>
      <c r="K35" s="323"/>
      <c r="L35" s="323"/>
      <c r="M35" s="12"/>
      <c r="N35" s="12"/>
      <c r="O35" s="81"/>
      <c r="P35" s="65"/>
      <c r="Q35" s="323"/>
      <c r="R35" s="326"/>
      <c r="S35" s="326"/>
      <c r="T35" s="73"/>
      <c r="U35" s="82"/>
      <c r="W35" s="83"/>
      <c r="X35" s="15"/>
      <c r="Y35" s="20"/>
      <c r="Z35" s="14"/>
      <c r="AA35" s="39"/>
      <c r="AB35" s="11"/>
      <c r="AC35" s="22"/>
      <c r="BG35" s="14"/>
    </row>
    <row r="36" spans="1:61" ht="39.950000000000003" customHeight="1" x14ac:dyDescent="0.25">
      <c r="A36" s="59"/>
      <c r="B36" s="12"/>
      <c r="C36" s="325"/>
      <c r="D36" s="59"/>
      <c r="F36" s="80"/>
      <c r="G36" s="80"/>
      <c r="H36" s="69"/>
      <c r="I36" s="323"/>
      <c r="J36" s="323"/>
      <c r="K36" s="323"/>
      <c r="L36" s="323"/>
      <c r="M36" s="12"/>
      <c r="N36" s="12"/>
      <c r="O36" s="81"/>
      <c r="P36" s="65"/>
      <c r="Q36" s="323"/>
      <c r="R36" s="326"/>
      <c r="S36" s="326"/>
      <c r="T36" s="326"/>
      <c r="U36" s="82"/>
      <c r="W36" s="83"/>
      <c r="X36" s="15"/>
      <c r="Y36" s="20"/>
      <c r="Z36" s="14"/>
      <c r="AA36" s="39"/>
      <c r="AB36" s="11"/>
      <c r="AC36" s="22"/>
      <c r="BG36" s="14"/>
    </row>
    <row r="37" spans="1:61" ht="39.950000000000003" customHeight="1" x14ac:dyDescent="0.25">
      <c r="A37" s="59"/>
      <c r="B37" s="12"/>
      <c r="C37" s="325"/>
      <c r="D37" s="59"/>
      <c r="F37" s="80"/>
      <c r="G37" s="80"/>
      <c r="H37" s="69"/>
      <c r="I37" s="323"/>
      <c r="J37" s="323"/>
      <c r="K37" s="323"/>
      <c r="L37" s="323"/>
      <c r="M37" s="12"/>
      <c r="N37" s="12"/>
      <c r="O37" s="81"/>
      <c r="P37" s="65"/>
      <c r="Q37" s="323"/>
      <c r="R37" s="326"/>
      <c r="S37" s="326"/>
      <c r="T37" s="326"/>
      <c r="U37" s="82"/>
      <c r="W37" s="83"/>
      <c r="X37" s="15"/>
      <c r="Y37" s="20"/>
      <c r="Z37" s="14"/>
      <c r="AA37" s="39"/>
      <c r="AB37" s="11"/>
      <c r="AC37" s="22"/>
      <c r="BG37" s="14"/>
    </row>
    <row r="38" spans="1:61" ht="39.950000000000003" customHeight="1" x14ac:dyDescent="0.25">
      <c r="A38" s="59"/>
      <c r="B38" s="12"/>
      <c r="C38" s="325"/>
      <c r="D38" s="59"/>
      <c r="F38" s="80"/>
      <c r="G38" s="80"/>
      <c r="H38" s="69"/>
      <c r="I38" s="323"/>
      <c r="J38" s="323"/>
      <c r="K38" s="323"/>
      <c r="L38" s="81"/>
      <c r="M38" s="12"/>
      <c r="N38" s="12"/>
      <c r="O38" s="81"/>
      <c r="P38" s="65"/>
      <c r="Q38" s="323"/>
      <c r="R38" s="326"/>
      <c r="S38" s="326"/>
      <c r="T38" s="326"/>
      <c r="U38" s="82"/>
      <c r="W38" s="83"/>
      <c r="X38" s="15"/>
      <c r="Y38" s="20"/>
      <c r="Z38" s="14"/>
      <c r="AA38" s="39"/>
      <c r="AB38" s="11"/>
      <c r="AC38" s="22"/>
      <c r="BG38" s="14"/>
    </row>
    <row r="39" spans="1:61" ht="39.950000000000003" customHeight="1" x14ac:dyDescent="0.25">
      <c r="A39" s="59"/>
      <c r="B39" s="12"/>
      <c r="C39" s="325"/>
      <c r="D39" s="59"/>
      <c r="F39" s="80"/>
      <c r="G39" s="80"/>
      <c r="H39" s="69"/>
      <c r="I39" s="323"/>
      <c r="J39" s="323"/>
      <c r="K39" s="323"/>
      <c r="L39" s="81"/>
      <c r="M39" s="12"/>
      <c r="N39" s="12"/>
      <c r="O39" s="81"/>
      <c r="P39" s="65"/>
      <c r="Q39" s="323"/>
      <c r="R39" s="326"/>
      <c r="S39" s="326"/>
      <c r="T39" s="326"/>
      <c r="U39" s="82"/>
      <c r="W39" s="83"/>
      <c r="X39" s="15"/>
      <c r="Y39" s="20"/>
      <c r="Z39" s="14"/>
      <c r="AA39" s="39"/>
      <c r="AB39" s="11"/>
      <c r="AC39" s="22"/>
      <c r="BG39" s="14"/>
    </row>
    <row r="40" spans="1:61" ht="39.950000000000003" customHeight="1" x14ac:dyDescent="0.25">
      <c r="A40" s="59"/>
      <c r="B40" s="12"/>
      <c r="C40" s="325"/>
      <c r="D40" s="59"/>
      <c r="F40" s="80"/>
      <c r="G40" s="80"/>
      <c r="H40" s="69"/>
      <c r="I40" s="323"/>
      <c r="J40" s="323"/>
      <c r="K40" s="323"/>
      <c r="L40" s="81"/>
      <c r="M40" s="12"/>
      <c r="N40" s="12"/>
      <c r="O40" s="81"/>
      <c r="P40" s="65"/>
      <c r="Q40" s="323"/>
      <c r="R40" s="326"/>
      <c r="S40" s="326"/>
      <c r="T40" s="326"/>
      <c r="U40" s="82"/>
      <c r="W40" s="83"/>
      <c r="X40" s="15"/>
      <c r="Y40" s="20"/>
      <c r="Z40" s="14"/>
      <c r="AA40" s="39"/>
      <c r="AB40" s="11"/>
      <c r="AC40" s="22"/>
      <c r="BG40" s="14"/>
    </row>
    <row r="41" spans="1:61" ht="39.950000000000003" customHeight="1" x14ac:dyDescent="0.25">
      <c r="A41" s="59"/>
      <c r="B41" s="12"/>
      <c r="C41" s="325"/>
      <c r="D41" s="59"/>
      <c r="F41" s="80"/>
      <c r="G41" s="80"/>
      <c r="H41" s="69"/>
      <c r="I41" s="323"/>
      <c r="J41" s="323"/>
      <c r="K41" s="323"/>
      <c r="L41" s="81"/>
      <c r="M41" s="12"/>
      <c r="N41" s="12"/>
      <c r="O41" s="81"/>
      <c r="P41" s="65"/>
      <c r="Q41" s="323"/>
      <c r="R41" s="326"/>
      <c r="S41" s="326"/>
      <c r="T41" s="326"/>
      <c r="U41" s="82"/>
      <c r="W41" s="83"/>
      <c r="X41" s="15"/>
      <c r="Y41" s="20"/>
      <c r="Z41" s="14"/>
      <c r="AA41" s="39"/>
      <c r="AB41" s="11"/>
      <c r="AC41" s="22"/>
      <c r="BG41" s="14"/>
    </row>
    <row r="42" spans="1:61" ht="39.950000000000003" customHeight="1" x14ac:dyDescent="0.25">
      <c r="A42" s="59"/>
      <c r="B42" s="12"/>
      <c r="C42" s="325"/>
      <c r="D42" s="59"/>
      <c r="F42" s="80"/>
      <c r="G42" s="80"/>
      <c r="H42" s="69"/>
      <c r="I42" s="323"/>
      <c r="J42" s="323"/>
      <c r="K42" s="323"/>
      <c r="L42" s="81"/>
      <c r="M42" s="12"/>
      <c r="N42" s="12"/>
      <c r="O42" s="81"/>
      <c r="P42" s="65"/>
      <c r="Q42" s="323"/>
      <c r="R42" s="326"/>
      <c r="S42" s="326"/>
      <c r="T42" s="326"/>
      <c r="U42" s="82"/>
      <c r="W42" s="83"/>
      <c r="X42" s="15"/>
      <c r="Y42" s="20"/>
      <c r="Z42" s="14"/>
      <c r="AA42" s="39"/>
      <c r="AB42" s="11"/>
      <c r="AC42" s="22"/>
      <c r="BG42" s="14"/>
    </row>
    <row r="43" spans="1:61" ht="39.950000000000003" customHeight="1" x14ac:dyDescent="0.25">
      <c r="A43" s="59"/>
      <c r="B43" s="12"/>
      <c r="C43" s="325"/>
      <c r="D43" s="59"/>
      <c r="F43" s="80"/>
      <c r="G43" s="80"/>
      <c r="H43" s="69"/>
      <c r="I43" s="323"/>
      <c r="J43" s="323"/>
      <c r="K43" s="323"/>
      <c r="L43" s="81"/>
      <c r="M43" s="12"/>
      <c r="N43" s="12"/>
      <c r="O43" s="81"/>
      <c r="P43" s="65"/>
      <c r="Q43" s="323"/>
      <c r="R43" s="326"/>
      <c r="S43" s="326"/>
      <c r="T43" s="326"/>
      <c r="U43" s="82"/>
      <c r="W43" s="83"/>
      <c r="X43" s="15"/>
      <c r="Y43" s="20"/>
      <c r="Z43" s="14"/>
      <c r="AA43" s="39"/>
      <c r="AB43" s="11"/>
      <c r="AC43" s="22"/>
      <c r="BG43" s="14"/>
    </row>
    <row r="44" spans="1:61" ht="39.950000000000003" customHeight="1" x14ac:dyDescent="0.25">
      <c r="A44" s="59"/>
      <c r="B44" s="12"/>
      <c r="C44" s="325"/>
      <c r="D44" s="59"/>
      <c r="F44" s="80"/>
      <c r="G44" s="80"/>
      <c r="H44" s="69"/>
      <c r="I44" s="323"/>
      <c r="J44" s="323"/>
      <c r="K44" s="323"/>
      <c r="L44" s="81"/>
      <c r="M44" s="12"/>
      <c r="N44" s="12"/>
      <c r="O44" s="81"/>
      <c r="P44" s="65"/>
      <c r="Q44" s="323"/>
      <c r="R44" s="326"/>
      <c r="S44" s="326"/>
      <c r="T44" s="326"/>
      <c r="U44" s="82"/>
      <c r="W44" s="83"/>
      <c r="X44" s="15"/>
      <c r="Y44" s="20"/>
      <c r="Z44" s="14"/>
      <c r="AA44" s="39"/>
      <c r="AB44" s="11"/>
      <c r="AC44" s="22"/>
      <c r="BG44" s="14"/>
    </row>
    <row r="45" spans="1:61" ht="39.950000000000003" customHeight="1" x14ac:dyDescent="0.25">
      <c r="A45" s="59"/>
      <c r="B45" s="12"/>
      <c r="C45" s="325"/>
      <c r="D45" s="59"/>
      <c r="F45" s="80"/>
      <c r="G45" s="80"/>
      <c r="H45" s="69"/>
      <c r="I45" s="323"/>
      <c r="J45" s="323"/>
      <c r="K45" s="323"/>
      <c r="L45" s="81"/>
      <c r="M45" s="12"/>
      <c r="N45" s="12"/>
      <c r="O45" s="81"/>
      <c r="P45" s="65"/>
      <c r="Q45" s="323"/>
      <c r="R45" s="326"/>
      <c r="S45" s="326"/>
      <c r="T45" s="326"/>
      <c r="U45" s="82"/>
      <c r="W45" s="83"/>
      <c r="X45" s="15"/>
      <c r="Y45" s="20"/>
      <c r="Z45" s="14"/>
      <c r="AA45" s="39"/>
      <c r="AB45" s="11"/>
      <c r="AC45" s="22"/>
      <c r="BG45" s="14"/>
    </row>
    <row r="46" spans="1:61" ht="39.950000000000003" customHeight="1" x14ac:dyDescent="0.25">
      <c r="A46" s="59"/>
      <c r="B46" s="12"/>
      <c r="C46" s="325"/>
      <c r="D46" s="59"/>
      <c r="F46" s="80"/>
      <c r="G46" s="80"/>
      <c r="H46" s="69"/>
      <c r="I46" s="323"/>
      <c r="J46" s="323"/>
      <c r="K46" s="323"/>
      <c r="L46" s="81"/>
      <c r="M46" s="12"/>
      <c r="N46" s="12"/>
      <c r="O46" s="81"/>
      <c r="P46" s="65"/>
      <c r="Q46" s="323"/>
      <c r="R46" s="326"/>
      <c r="S46" s="326"/>
      <c r="T46" s="326"/>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33"/>
      <c r="D49" s="57"/>
      <c r="E49" s="334"/>
      <c r="F49" s="80"/>
      <c r="G49" s="80"/>
      <c r="H49" s="333"/>
      <c r="I49" s="335"/>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33"/>
      <c r="D50" s="57"/>
      <c r="E50" s="334"/>
      <c r="F50" s="80"/>
      <c r="G50" s="80"/>
      <c r="H50" s="333"/>
      <c r="I50" s="335"/>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33"/>
      <c r="D51" s="57"/>
      <c r="E51" s="334"/>
      <c r="F51" s="80"/>
      <c r="G51" s="80"/>
      <c r="H51" s="333"/>
      <c r="I51" s="335"/>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33"/>
      <c r="D52" s="57"/>
      <c r="E52" s="334"/>
      <c r="F52" s="80"/>
      <c r="G52" s="80"/>
      <c r="H52" s="325"/>
      <c r="I52" s="335"/>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33"/>
      <c r="D53" s="57"/>
      <c r="E53" s="334"/>
      <c r="F53" s="80"/>
      <c r="G53" s="80"/>
      <c r="H53" s="325"/>
      <c r="I53" s="335"/>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33"/>
      <c r="D54" s="57"/>
      <c r="E54" s="334"/>
      <c r="F54" s="80"/>
      <c r="G54" s="80"/>
      <c r="H54" s="325"/>
      <c r="I54" s="335"/>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33"/>
      <c r="D55" s="57"/>
      <c r="E55" s="334"/>
      <c r="F55" s="80"/>
      <c r="G55" s="80"/>
      <c r="H55" s="333"/>
      <c r="I55" s="335"/>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33"/>
      <c r="D56" s="57"/>
      <c r="E56" s="334"/>
      <c r="F56" s="80"/>
      <c r="G56" s="80"/>
      <c r="H56" s="333"/>
      <c r="I56" s="335"/>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33"/>
      <c r="D57" s="57"/>
      <c r="E57" s="334"/>
      <c r="F57" s="80"/>
      <c r="G57" s="80"/>
      <c r="H57" s="333"/>
      <c r="I57" s="335"/>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33"/>
      <c r="D58" s="57"/>
      <c r="E58" s="334"/>
      <c r="F58" s="80"/>
      <c r="G58" s="80"/>
      <c r="H58" s="333"/>
      <c r="I58" s="335"/>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33"/>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33"/>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33"/>
      <c r="D61" s="59"/>
      <c r="E61" s="334"/>
      <c r="F61" s="80"/>
      <c r="G61" s="80"/>
      <c r="H61" s="334"/>
      <c r="I61" s="335"/>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33"/>
      <c r="D62" s="59"/>
      <c r="E62" s="334"/>
      <c r="F62" s="80"/>
      <c r="G62" s="80"/>
      <c r="H62" s="334"/>
      <c r="I62" s="335"/>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33"/>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33"/>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33"/>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33"/>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33"/>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33"/>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33"/>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33"/>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25"/>
      <c r="D72" s="61"/>
      <c r="E72" s="12"/>
      <c r="F72" s="12"/>
      <c r="G72" s="12"/>
      <c r="H72" s="12"/>
      <c r="I72" s="12"/>
      <c r="K72" s="12"/>
      <c r="L72" s="12"/>
      <c r="N72" s="12"/>
      <c r="O72" s="12"/>
      <c r="P72" s="12"/>
      <c r="Q72" s="12"/>
      <c r="R72" s="56"/>
      <c r="S72" s="56"/>
      <c r="T72" s="9"/>
    </row>
    <row r="73" spans="1:16361" ht="39.950000000000003" customHeight="1" x14ac:dyDescent="0.25">
      <c r="A73" s="61"/>
      <c r="B73" s="12"/>
      <c r="C73" s="325"/>
      <c r="D73" s="61"/>
      <c r="E73" s="12"/>
      <c r="F73" s="12"/>
      <c r="G73" s="12"/>
      <c r="H73" s="12"/>
      <c r="I73" s="12"/>
      <c r="K73" s="12"/>
      <c r="N73" s="12"/>
      <c r="O73" s="12"/>
      <c r="P73" s="12"/>
      <c r="Q73" s="12"/>
      <c r="R73" s="56"/>
      <c r="S73" s="56"/>
      <c r="T73" s="9"/>
    </row>
    <row r="74" spans="1:16361" ht="39.950000000000003" customHeight="1" x14ac:dyDescent="0.25">
      <c r="A74" s="61"/>
      <c r="B74" s="12"/>
      <c r="C74" s="325"/>
      <c r="D74" s="61"/>
      <c r="E74" s="12"/>
      <c r="F74" s="12"/>
      <c r="G74" s="12"/>
      <c r="H74" s="12"/>
      <c r="I74" s="12"/>
      <c r="J74" s="94"/>
      <c r="K74" s="12"/>
      <c r="N74" s="12"/>
      <c r="O74" s="12"/>
      <c r="P74" s="12"/>
      <c r="Q74" s="12"/>
      <c r="R74" s="56"/>
      <c r="S74" s="56"/>
      <c r="T74" s="9"/>
    </row>
    <row r="75" spans="1:16361" ht="39.950000000000003" customHeight="1" x14ac:dyDescent="0.25">
      <c r="A75" s="61"/>
      <c r="B75" s="12"/>
      <c r="C75" s="325"/>
      <c r="D75" s="61"/>
      <c r="E75" s="12"/>
      <c r="F75" s="12"/>
      <c r="G75" s="12"/>
      <c r="H75" s="12"/>
      <c r="I75" s="12"/>
      <c r="J75" s="94"/>
      <c r="K75" s="12"/>
      <c r="N75" s="12"/>
      <c r="O75" s="12"/>
      <c r="P75" s="12"/>
      <c r="Q75" s="12"/>
      <c r="R75" s="56"/>
      <c r="S75" s="56"/>
      <c r="T75" s="9"/>
    </row>
    <row r="76" spans="1:16361" ht="39.950000000000003" customHeight="1" x14ac:dyDescent="0.25">
      <c r="A76" s="61"/>
      <c r="B76" s="12"/>
      <c r="C76" s="325"/>
      <c r="D76" s="61"/>
      <c r="E76" s="12"/>
      <c r="F76" s="12"/>
      <c r="G76" s="12"/>
      <c r="H76" s="12"/>
      <c r="I76" s="12"/>
      <c r="J76" s="94"/>
      <c r="K76" s="12"/>
      <c r="N76" s="12"/>
      <c r="O76" s="12"/>
      <c r="P76" s="12"/>
      <c r="Q76" s="12"/>
      <c r="R76" s="56"/>
      <c r="S76" s="56"/>
      <c r="T76" s="9"/>
    </row>
    <row r="77" spans="1:16361" ht="39.950000000000003" customHeight="1" x14ac:dyDescent="0.25">
      <c r="A77" s="61"/>
      <c r="B77" s="12"/>
      <c r="C77" s="325"/>
      <c r="D77" s="61"/>
      <c r="E77" s="12"/>
      <c r="F77" s="12"/>
      <c r="G77" s="12"/>
      <c r="H77" s="12"/>
      <c r="I77" s="12"/>
      <c r="J77" s="94"/>
      <c r="K77" s="12"/>
      <c r="N77" s="12"/>
      <c r="O77" s="12"/>
      <c r="P77" s="12"/>
      <c r="Q77" s="12"/>
      <c r="R77" s="56"/>
      <c r="S77" s="56"/>
      <c r="T77" s="9"/>
    </row>
    <row r="78" spans="1:16361" ht="39.950000000000003" customHeight="1" x14ac:dyDescent="0.25">
      <c r="A78" s="61"/>
      <c r="B78" s="12"/>
      <c r="C78" s="325"/>
      <c r="D78" s="61"/>
      <c r="E78" s="12"/>
      <c r="F78" s="12"/>
      <c r="G78" s="12"/>
      <c r="H78" s="12"/>
      <c r="I78" s="12"/>
      <c r="J78" s="94"/>
      <c r="K78" s="12"/>
      <c r="N78" s="12"/>
      <c r="O78" s="12"/>
      <c r="P78" s="12"/>
      <c r="Q78" s="12"/>
      <c r="R78" s="56"/>
      <c r="S78" s="56"/>
      <c r="T78" s="9"/>
    </row>
    <row r="79" spans="1:16361" ht="39.950000000000003" customHeight="1" x14ac:dyDescent="0.25">
      <c r="A79" s="61"/>
      <c r="B79" s="12"/>
      <c r="C79" s="325"/>
      <c r="D79" s="61"/>
      <c r="E79" s="12"/>
      <c r="F79" s="12"/>
      <c r="G79" s="12"/>
      <c r="H79" s="12"/>
      <c r="I79" s="12"/>
      <c r="J79" s="94"/>
      <c r="N79" s="12"/>
      <c r="O79" s="12"/>
      <c r="P79" s="12"/>
      <c r="Q79" s="12"/>
      <c r="R79" s="56"/>
      <c r="S79" s="56"/>
      <c r="T79" s="9"/>
    </row>
    <row r="80" spans="1:16361" ht="39.950000000000003" customHeight="1" x14ac:dyDescent="0.25">
      <c r="A80" s="61"/>
      <c r="B80" s="12"/>
      <c r="C80" s="325"/>
      <c r="D80" s="61"/>
      <c r="E80" s="12"/>
      <c r="F80" s="12"/>
      <c r="G80" s="12"/>
      <c r="H80" s="12"/>
      <c r="I80" s="12"/>
      <c r="J80" s="94"/>
      <c r="N80" s="12"/>
      <c r="O80" s="12"/>
      <c r="P80" s="12"/>
      <c r="Q80" s="12"/>
      <c r="R80" s="56"/>
      <c r="S80" s="56"/>
      <c r="T80" s="9"/>
    </row>
    <row r="81" spans="1:20" ht="39.950000000000003" customHeight="1" x14ac:dyDescent="0.25">
      <c r="A81" s="61"/>
      <c r="B81" s="12"/>
      <c r="C81" s="325"/>
      <c r="D81" s="61"/>
      <c r="E81" s="12"/>
      <c r="F81" s="12"/>
      <c r="G81" s="12"/>
      <c r="H81" s="12"/>
      <c r="I81" s="12"/>
      <c r="J81" s="94"/>
      <c r="N81" s="12"/>
      <c r="O81" s="12"/>
      <c r="P81" s="12"/>
      <c r="Q81" s="12"/>
      <c r="R81" s="56"/>
      <c r="S81" s="56"/>
      <c r="T81" s="9"/>
    </row>
    <row r="82" spans="1:20" ht="39.950000000000003" customHeight="1" x14ac:dyDescent="0.25">
      <c r="A82" s="61"/>
      <c r="B82" s="12"/>
      <c r="C82" s="325"/>
      <c r="D82" s="61"/>
      <c r="E82" s="12"/>
      <c r="F82" s="12"/>
      <c r="G82" s="12"/>
      <c r="H82" s="12"/>
      <c r="I82" s="12"/>
      <c r="J82" s="94"/>
      <c r="N82" s="12"/>
      <c r="O82" s="12"/>
      <c r="P82" s="12"/>
      <c r="Q82" s="12"/>
      <c r="R82" s="56"/>
      <c r="S82" s="56"/>
      <c r="T82" s="9"/>
    </row>
    <row r="83" spans="1:20" ht="39.950000000000003" customHeight="1" x14ac:dyDescent="0.25">
      <c r="A83" s="61"/>
      <c r="B83" s="12"/>
      <c r="C83" s="325"/>
      <c r="D83" s="61"/>
      <c r="E83" s="12"/>
      <c r="F83" s="12"/>
      <c r="G83" s="12"/>
      <c r="H83" s="12"/>
      <c r="I83" s="12"/>
      <c r="J83" s="94"/>
      <c r="N83" s="12"/>
      <c r="O83" s="12"/>
      <c r="P83" s="12"/>
      <c r="Q83" s="12"/>
      <c r="R83" s="56"/>
      <c r="S83" s="56"/>
      <c r="T83" s="9"/>
    </row>
    <row r="84" spans="1:20" ht="39.950000000000003" customHeight="1" x14ac:dyDescent="0.25">
      <c r="A84" s="60"/>
      <c r="B84" s="12"/>
      <c r="C84" s="325"/>
      <c r="D84" s="59"/>
      <c r="E84" s="12"/>
      <c r="F84" s="80"/>
      <c r="G84" s="80"/>
      <c r="H84" s="12"/>
      <c r="I84" s="55"/>
      <c r="J84" s="64"/>
      <c r="M84" s="12"/>
      <c r="N84" s="12"/>
      <c r="P84" s="65"/>
      <c r="R84" s="19"/>
      <c r="S84" s="19"/>
      <c r="T84" s="95"/>
    </row>
    <row r="85" spans="1:20" ht="39.950000000000003" customHeight="1" x14ac:dyDescent="0.25">
      <c r="A85" s="60"/>
      <c r="B85" s="12"/>
      <c r="C85" s="325"/>
      <c r="D85" s="59"/>
      <c r="F85" s="80"/>
      <c r="G85" s="80"/>
      <c r="H85" s="96"/>
      <c r="I85" s="55"/>
      <c r="J85" s="97"/>
      <c r="N85" s="12"/>
      <c r="P85" s="65"/>
      <c r="R85" s="19"/>
      <c r="S85" s="19"/>
      <c r="T85" s="95"/>
    </row>
    <row r="86" spans="1:20" ht="39.950000000000003" customHeight="1" x14ac:dyDescent="0.25">
      <c r="A86" s="61"/>
      <c r="B86" s="12"/>
      <c r="C86" s="32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25"/>
      <c r="D87" s="61"/>
      <c r="E87" s="334"/>
      <c r="F87" s="12"/>
      <c r="G87" s="12"/>
      <c r="H87" s="12"/>
      <c r="I87" s="334"/>
      <c r="J87" s="337"/>
      <c r="K87" s="12"/>
      <c r="L87" s="12"/>
      <c r="M87" s="12"/>
      <c r="N87" s="12"/>
      <c r="O87" s="12"/>
      <c r="P87" s="90"/>
      <c r="Q87" s="12"/>
      <c r="R87" s="56"/>
      <c r="S87" s="56"/>
      <c r="T87" s="19"/>
    </row>
    <row r="88" spans="1:20" ht="39.950000000000003" customHeight="1" x14ac:dyDescent="0.25">
      <c r="A88" s="61"/>
      <c r="B88" s="12"/>
      <c r="C88" s="325"/>
      <c r="D88" s="61"/>
      <c r="E88" s="334"/>
      <c r="F88" s="12"/>
      <c r="G88" s="12"/>
      <c r="H88" s="12"/>
      <c r="I88" s="334"/>
      <c r="J88" s="337"/>
      <c r="K88" s="12"/>
      <c r="L88" s="12"/>
      <c r="M88" s="12"/>
      <c r="N88" s="12"/>
      <c r="O88" s="12"/>
      <c r="P88" s="90"/>
      <c r="Q88" s="12"/>
      <c r="R88" s="56"/>
      <c r="S88" s="56"/>
      <c r="T88" s="19"/>
    </row>
    <row r="89" spans="1:20" ht="39.950000000000003" customHeight="1" x14ac:dyDescent="0.25">
      <c r="A89" s="61"/>
      <c r="B89" s="12"/>
      <c r="C89" s="32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2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2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2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2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25"/>
      <c r="D94" s="61"/>
      <c r="E94" s="12"/>
      <c r="F94" s="12"/>
      <c r="G94" s="12"/>
      <c r="H94" s="12"/>
      <c r="I94" s="12"/>
      <c r="K94" s="12"/>
      <c r="L94" s="12"/>
      <c r="M94" s="12"/>
      <c r="N94" s="12"/>
      <c r="O94" s="12"/>
      <c r="P94" s="90"/>
      <c r="Q94" s="12"/>
      <c r="R94" s="56"/>
      <c r="S94" s="56"/>
      <c r="T94" s="9"/>
    </row>
    <row r="95" spans="1:20" ht="39.950000000000003" customHeight="1" x14ac:dyDescent="0.25">
      <c r="A95" s="338"/>
      <c r="B95" s="334"/>
      <c r="C95" s="325"/>
      <c r="D95" s="61"/>
      <c r="E95" s="334"/>
      <c r="F95" s="12"/>
      <c r="G95" s="12"/>
      <c r="H95" s="334"/>
      <c r="I95" s="334"/>
      <c r="K95" s="12"/>
      <c r="L95" s="12"/>
      <c r="M95" s="12"/>
      <c r="N95" s="12"/>
      <c r="O95" s="12"/>
      <c r="P95" s="90"/>
      <c r="Q95" s="12"/>
      <c r="R95" s="56"/>
      <c r="S95" s="56"/>
      <c r="T95" s="9"/>
    </row>
    <row r="96" spans="1:20" ht="39.950000000000003" customHeight="1" x14ac:dyDescent="0.25">
      <c r="A96" s="338"/>
      <c r="B96" s="334"/>
      <c r="C96" s="325"/>
      <c r="D96" s="61"/>
      <c r="E96" s="334"/>
      <c r="F96" s="12"/>
      <c r="G96" s="12"/>
      <c r="H96" s="334"/>
      <c r="I96" s="334"/>
      <c r="K96" s="12"/>
      <c r="L96" s="12"/>
      <c r="M96" s="12"/>
      <c r="N96" s="12"/>
      <c r="O96" s="12"/>
      <c r="P96" s="90"/>
      <c r="Q96" s="12"/>
      <c r="R96" s="56"/>
      <c r="S96" s="56"/>
      <c r="T96" s="9"/>
    </row>
    <row r="97" spans="1:59" ht="39.950000000000003" customHeight="1" x14ac:dyDescent="0.25">
      <c r="A97" s="60"/>
      <c r="B97" s="12"/>
      <c r="C97" s="32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2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20"/>
      <c r="B1" s="320"/>
      <c r="C1" s="320"/>
      <c r="D1" s="320"/>
      <c r="E1" s="320"/>
      <c r="F1" s="320"/>
      <c r="G1" s="320"/>
      <c r="H1" s="320"/>
      <c r="I1" s="319" t="s">
        <v>311</v>
      </c>
      <c r="J1" s="319"/>
      <c r="K1" s="319"/>
      <c r="L1" s="319"/>
      <c r="M1" s="319"/>
      <c r="N1" s="319"/>
      <c r="O1" s="319"/>
      <c r="P1" s="319"/>
      <c r="Q1" s="319"/>
      <c r="R1" s="319"/>
      <c r="S1" s="319"/>
      <c r="T1" s="46"/>
      <c r="U1" s="321" t="s">
        <v>312</v>
      </c>
      <c r="V1" s="321"/>
      <c r="W1" s="321"/>
      <c r="X1" s="321"/>
      <c r="Y1" s="321"/>
      <c r="Z1" s="321"/>
      <c r="AA1" s="321"/>
      <c r="AB1" s="321"/>
      <c r="AC1" s="321"/>
      <c r="AD1" s="322" t="s">
        <v>313</v>
      </c>
      <c r="AE1" s="322"/>
      <c r="AF1" s="322"/>
      <c r="AG1" s="322"/>
      <c r="AH1" s="322"/>
      <c r="AI1" s="322"/>
      <c r="AJ1" s="322"/>
      <c r="AK1" s="322"/>
      <c r="AL1" s="51"/>
      <c r="AM1" s="313" t="s">
        <v>314</v>
      </c>
      <c r="AN1" s="313"/>
      <c r="AO1" s="313"/>
      <c r="AP1" s="313"/>
      <c r="AQ1" s="313"/>
      <c r="AR1" s="313"/>
      <c r="AS1" s="313"/>
      <c r="AT1" s="313"/>
      <c r="AU1" s="52"/>
      <c r="AV1" s="316" t="s">
        <v>315</v>
      </c>
      <c r="AW1" s="316"/>
      <c r="AX1" s="316"/>
      <c r="AY1" s="316"/>
      <c r="AZ1" s="316"/>
      <c r="BA1" s="316"/>
      <c r="BB1" s="316"/>
      <c r="BC1" s="316"/>
      <c r="BD1" s="53"/>
      <c r="BE1" s="317" t="s">
        <v>61</v>
      </c>
      <c r="BF1" s="317"/>
      <c r="BG1" s="317"/>
      <c r="BH1" s="317"/>
      <c r="BI1" s="317"/>
    </row>
    <row r="2" spans="1:61" ht="39.950000000000003" customHeight="1" x14ac:dyDescent="0.25">
      <c r="A2" s="318" t="s">
        <v>316</v>
      </c>
      <c r="B2" s="318" t="s">
        <v>9</v>
      </c>
      <c r="C2" s="318" t="s">
        <v>11</v>
      </c>
      <c r="D2" s="318" t="s">
        <v>317</v>
      </c>
      <c r="E2" s="318" t="s">
        <v>318</v>
      </c>
      <c r="F2" s="318" t="s">
        <v>13</v>
      </c>
      <c r="G2" s="318" t="s">
        <v>15</v>
      </c>
      <c r="H2" s="318" t="s">
        <v>17</v>
      </c>
      <c r="I2" s="314" t="s">
        <v>62</v>
      </c>
      <c r="J2" s="319" t="s">
        <v>319</v>
      </c>
      <c r="K2" s="319"/>
      <c r="L2" s="319"/>
      <c r="M2" s="314" t="s">
        <v>63</v>
      </c>
      <c r="N2" s="314" t="s">
        <v>320</v>
      </c>
      <c r="O2" s="314" t="s">
        <v>321</v>
      </c>
      <c r="P2" s="314" t="s">
        <v>32</v>
      </c>
      <c r="Q2" s="314" t="s">
        <v>322</v>
      </c>
      <c r="R2" s="314" t="s">
        <v>323</v>
      </c>
      <c r="S2" s="314" t="s">
        <v>324</v>
      </c>
      <c r="T2" s="44"/>
      <c r="U2" s="315" t="s">
        <v>325</v>
      </c>
      <c r="V2" s="315" t="s">
        <v>326</v>
      </c>
      <c r="W2" s="315" t="s">
        <v>327</v>
      </c>
      <c r="X2" s="315" t="s">
        <v>328</v>
      </c>
      <c r="Y2" s="315" t="s">
        <v>329</v>
      </c>
      <c r="Z2" s="315" t="s">
        <v>330</v>
      </c>
      <c r="AA2" s="315" t="s">
        <v>331</v>
      </c>
      <c r="AB2" s="315" t="s">
        <v>332</v>
      </c>
      <c r="AC2" s="45"/>
      <c r="AD2" s="312" t="s">
        <v>333</v>
      </c>
      <c r="AE2" s="312" t="s">
        <v>422</v>
      </c>
      <c r="AF2" s="312" t="s">
        <v>335</v>
      </c>
      <c r="AG2" s="312" t="s">
        <v>336</v>
      </c>
      <c r="AH2" s="312" t="s">
        <v>337</v>
      </c>
      <c r="AI2" s="312" t="s">
        <v>338</v>
      </c>
      <c r="AJ2" s="312" t="s">
        <v>339</v>
      </c>
      <c r="AK2" s="312" t="s">
        <v>340</v>
      </c>
      <c r="AL2" s="43"/>
      <c r="AM2" s="310" t="s">
        <v>67</v>
      </c>
      <c r="AN2" s="310" t="s">
        <v>341</v>
      </c>
      <c r="AO2" s="310" t="s">
        <v>69</v>
      </c>
      <c r="AP2" s="310" t="s">
        <v>70</v>
      </c>
      <c r="AQ2" s="310" t="s">
        <v>342</v>
      </c>
      <c r="AR2" s="310" t="s">
        <v>72</v>
      </c>
      <c r="AS2" s="310" t="s">
        <v>343</v>
      </c>
      <c r="AT2" s="310" t="s">
        <v>344</v>
      </c>
      <c r="AU2" s="48"/>
      <c r="AV2" s="311" t="s">
        <v>67</v>
      </c>
      <c r="AW2" s="47"/>
      <c r="AX2" s="311" t="s">
        <v>341</v>
      </c>
      <c r="AY2" s="311" t="s">
        <v>69</v>
      </c>
      <c r="AZ2" s="311" t="s">
        <v>70</v>
      </c>
      <c r="BA2" s="311" t="s">
        <v>71</v>
      </c>
      <c r="BB2" s="311" t="s">
        <v>72</v>
      </c>
      <c r="BC2" s="311" t="s">
        <v>343</v>
      </c>
      <c r="BD2" s="311" t="s">
        <v>345</v>
      </c>
      <c r="BE2" s="308" t="s">
        <v>52</v>
      </c>
      <c r="BF2" s="308" t="s">
        <v>346</v>
      </c>
      <c r="BG2" s="308" t="s">
        <v>347</v>
      </c>
      <c r="BH2" s="308" t="s">
        <v>348</v>
      </c>
      <c r="BI2" s="309" t="s">
        <v>349</v>
      </c>
    </row>
    <row r="3" spans="1:61" ht="39.950000000000003" customHeight="1" x14ac:dyDescent="0.25">
      <c r="A3" s="318"/>
      <c r="B3" s="318"/>
      <c r="C3" s="318"/>
      <c r="D3" s="318"/>
      <c r="E3" s="318"/>
      <c r="F3" s="318"/>
      <c r="G3" s="318"/>
      <c r="H3" s="318"/>
      <c r="I3" s="314"/>
      <c r="J3" s="34" t="s">
        <v>350</v>
      </c>
      <c r="K3" s="44" t="s">
        <v>24</v>
      </c>
      <c r="L3" s="44" t="s">
        <v>26</v>
      </c>
      <c r="M3" s="314"/>
      <c r="N3" s="314"/>
      <c r="O3" s="314"/>
      <c r="P3" s="314"/>
      <c r="Q3" s="314"/>
      <c r="R3" s="314"/>
      <c r="S3" s="314"/>
      <c r="T3" s="44" t="s">
        <v>351</v>
      </c>
      <c r="U3" s="315"/>
      <c r="V3" s="315"/>
      <c r="W3" s="315"/>
      <c r="X3" s="315"/>
      <c r="Y3" s="315"/>
      <c r="Z3" s="315"/>
      <c r="AA3" s="315"/>
      <c r="AB3" s="315"/>
      <c r="AC3" s="45" t="s">
        <v>52</v>
      </c>
      <c r="AD3" s="312"/>
      <c r="AE3" s="312"/>
      <c r="AF3" s="312"/>
      <c r="AG3" s="312"/>
      <c r="AH3" s="312"/>
      <c r="AI3" s="312"/>
      <c r="AJ3" s="312"/>
      <c r="AK3" s="312"/>
      <c r="AL3" s="43" t="s">
        <v>52</v>
      </c>
      <c r="AM3" s="310"/>
      <c r="AN3" s="310"/>
      <c r="AO3" s="310"/>
      <c r="AP3" s="310"/>
      <c r="AQ3" s="310"/>
      <c r="AR3" s="310"/>
      <c r="AS3" s="310"/>
      <c r="AT3" s="310"/>
      <c r="AU3" s="48" t="s">
        <v>52</v>
      </c>
      <c r="AV3" s="311"/>
      <c r="AW3" s="47" t="s">
        <v>352</v>
      </c>
      <c r="AX3" s="311"/>
      <c r="AY3" s="311"/>
      <c r="AZ3" s="311"/>
      <c r="BA3" s="311"/>
      <c r="BB3" s="311"/>
      <c r="BC3" s="311"/>
      <c r="BD3" s="311"/>
      <c r="BE3" s="308"/>
      <c r="BF3" s="308"/>
      <c r="BG3" s="308"/>
      <c r="BH3" s="308"/>
      <c r="BI3" s="309"/>
    </row>
    <row r="4" spans="1:61" ht="39.950000000000003" customHeight="1" x14ac:dyDescent="0.25">
      <c r="A4" s="1" t="s">
        <v>353</v>
      </c>
      <c r="B4" s="1" t="s">
        <v>354</v>
      </c>
      <c r="C4" s="1" t="s">
        <v>355</v>
      </c>
      <c r="D4" s="1" t="s">
        <v>353</v>
      </c>
      <c r="E4" s="1" t="s">
        <v>356</v>
      </c>
      <c r="F4" s="1" t="s">
        <v>354</v>
      </c>
      <c r="G4" s="1"/>
      <c r="H4" s="1" t="s">
        <v>357</v>
      </c>
      <c r="I4" s="2" t="s">
        <v>358</v>
      </c>
      <c r="J4" s="35" t="s">
        <v>359</v>
      </c>
      <c r="K4" s="2"/>
      <c r="L4" s="2" t="s">
        <v>360</v>
      </c>
      <c r="M4" s="2" t="s">
        <v>354</v>
      </c>
      <c r="N4" s="2" t="s">
        <v>354</v>
      </c>
      <c r="O4" s="2" t="s">
        <v>361</v>
      </c>
      <c r="P4" s="2" t="s">
        <v>354</v>
      </c>
      <c r="Q4" s="2" t="s">
        <v>362</v>
      </c>
      <c r="R4" s="2" t="s">
        <v>353</v>
      </c>
      <c r="S4" s="2" t="s">
        <v>353</v>
      </c>
      <c r="T4" s="2" t="s">
        <v>353</v>
      </c>
      <c r="U4" s="26" t="s">
        <v>353</v>
      </c>
      <c r="V4" s="26" t="s">
        <v>363</v>
      </c>
      <c r="W4" s="26" t="s">
        <v>364</v>
      </c>
      <c r="X4" s="26" t="s">
        <v>365</v>
      </c>
      <c r="Y4" s="26" t="s">
        <v>365</v>
      </c>
      <c r="Z4" s="26" t="s">
        <v>361</v>
      </c>
      <c r="AA4" s="26" t="s">
        <v>366</v>
      </c>
      <c r="AB4" s="26" t="s">
        <v>354</v>
      </c>
      <c r="AC4" s="26" t="s">
        <v>367</v>
      </c>
      <c r="AD4" s="27" t="s">
        <v>353</v>
      </c>
      <c r="AE4" s="27"/>
      <c r="AF4" s="27" t="s">
        <v>423</v>
      </c>
      <c r="AG4" s="27" t="s">
        <v>365</v>
      </c>
      <c r="AH4" s="27" t="s">
        <v>365</v>
      </c>
      <c r="AI4" s="27" t="s">
        <v>361</v>
      </c>
      <c r="AJ4" s="27" t="s">
        <v>366</v>
      </c>
      <c r="AK4" s="27" t="s">
        <v>354</v>
      </c>
      <c r="AL4" s="27"/>
      <c r="AM4" s="28" t="s">
        <v>353</v>
      </c>
      <c r="AN4" s="28" t="s">
        <v>363</v>
      </c>
      <c r="AO4" s="28" t="s">
        <v>364</v>
      </c>
      <c r="AP4" s="28" t="s">
        <v>365</v>
      </c>
      <c r="AQ4" s="28" t="s">
        <v>365</v>
      </c>
      <c r="AR4" s="28" t="s">
        <v>361</v>
      </c>
      <c r="AS4" s="28" t="s">
        <v>366</v>
      </c>
      <c r="AT4" s="28" t="s">
        <v>354</v>
      </c>
      <c r="AU4" s="28"/>
      <c r="AV4" s="29" t="s">
        <v>353</v>
      </c>
      <c r="AW4" s="29"/>
      <c r="AX4" s="29" t="s">
        <v>363</v>
      </c>
      <c r="AY4" s="29" t="s">
        <v>364</v>
      </c>
      <c r="AZ4" s="29" t="s">
        <v>365</v>
      </c>
      <c r="BA4" s="29" t="s">
        <v>365</v>
      </c>
      <c r="BB4" s="29" t="s">
        <v>361</v>
      </c>
      <c r="BC4" s="29" t="s">
        <v>366</v>
      </c>
      <c r="BD4" s="29"/>
      <c r="BE4" s="50" t="s">
        <v>367</v>
      </c>
      <c r="BF4" s="50"/>
      <c r="BG4" s="50" t="s">
        <v>367</v>
      </c>
      <c r="BH4" s="50" t="s">
        <v>354</v>
      </c>
      <c r="BI4" s="309"/>
    </row>
    <row r="5" spans="1:61" ht="104.25" customHeight="1" x14ac:dyDescent="0.25">
      <c r="A5" s="58"/>
      <c r="B5" s="49" t="s">
        <v>368</v>
      </c>
      <c r="C5" s="339" t="s">
        <v>424</v>
      </c>
      <c r="D5" s="340">
        <v>44670</v>
      </c>
      <c r="E5" s="329" t="s">
        <v>425</v>
      </c>
      <c r="F5" s="343" t="s">
        <v>440</v>
      </c>
      <c r="G5" s="341">
        <v>143</v>
      </c>
      <c r="H5" s="344" t="s">
        <v>441</v>
      </c>
      <c r="I5" s="345" t="s">
        <v>442</v>
      </c>
      <c r="J5" s="121" t="s">
        <v>443</v>
      </c>
      <c r="K5" s="106" t="s">
        <v>444</v>
      </c>
      <c r="L5" s="119">
        <v>1</v>
      </c>
      <c r="M5" s="119" t="s">
        <v>83</v>
      </c>
      <c r="N5" s="106" t="s">
        <v>445</v>
      </c>
      <c r="O5" s="106" t="s">
        <v>446</v>
      </c>
      <c r="P5" s="31">
        <v>1</v>
      </c>
      <c r="Q5" s="120"/>
      <c r="R5" s="108">
        <v>44682</v>
      </c>
      <c r="S5" s="141">
        <v>44742</v>
      </c>
      <c r="T5" s="122"/>
      <c r="U5" s="108"/>
      <c r="V5" s="109"/>
      <c r="W5" s="40"/>
      <c r="X5" s="100"/>
      <c r="Y5" s="110"/>
      <c r="Z5" s="40"/>
      <c r="AA5" s="111"/>
      <c r="AB5" s="42"/>
      <c r="AC5" s="112"/>
      <c r="AD5" s="113">
        <v>44742</v>
      </c>
      <c r="AE5" s="114" t="s">
        <v>447</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368</v>
      </c>
      <c r="C6" s="339"/>
      <c r="D6" s="340"/>
      <c r="E6" s="329"/>
      <c r="F6" s="343"/>
      <c r="G6" s="342"/>
      <c r="H6" s="344"/>
      <c r="I6" s="345"/>
      <c r="J6" s="121" t="s">
        <v>448</v>
      </c>
      <c r="K6" s="106" t="s">
        <v>449</v>
      </c>
      <c r="L6" s="119">
        <v>1</v>
      </c>
      <c r="M6" s="106" t="s">
        <v>203</v>
      </c>
      <c r="N6" s="106" t="s">
        <v>445</v>
      </c>
      <c r="O6" s="106" t="s">
        <v>446</v>
      </c>
      <c r="P6" s="31">
        <v>1</v>
      </c>
      <c r="Q6" s="120"/>
      <c r="R6" s="108">
        <v>44682</v>
      </c>
      <c r="S6" s="141">
        <v>44711</v>
      </c>
      <c r="T6" s="122"/>
      <c r="U6" s="41"/>
      <c r="V6" s="116"/>
      <c r="W6" s="37"/>
      <c r="X6" s="100"/>
      <c r="Y6" s="110"/>
      <c r="Z6" s="40"/>
      <c r="AA6" s="102"/>
      <c r="AB6" s="42"/>
      <c r="AC6" s="112"/>
      <c r="AD6" s="113">
        <v>44742</v>
      </c>
      <c r="AE6" s="114" t="s">
        <v>450</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151</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2024-02-02T20:29:41Z</dcterms:modified>
  <cp:category/>
  <cp:contentStatus/>
</cp:coreProperties>
</file>