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1. SHARE POINT\ARCHIVOS 2026\4. Enfoque hacia la prevención\Planes de mejoramiento\1. Internos\II trimestre\"/>
    </mc:Choice>
  </mc:AlternateContent>
  <xr:revisionPtr revIDLastSave="0" documentId="8_{3AEE3761-DADE-43C4-B188-6BBF6F43752D}" xr6:coauthVersionLast="47" xr6:coauthVersionMax="47" xr10:uidLastSave="{00000000-0000-0000-0000-000000000000}"/>
  <bookViews>
    <workbookView xWindow="-120" yWindow="-120" windowWidth="29040" windowHeight="15840" tabRatio="437" firstSheet="5" activeTab="6" xr2:uid="{00000000-000D-0000-FFFF-FFFF00000000}"/>
  </bookViews>
  <sheets>
    <sheet name="Instructivo" sheetId="26" r:id="rId1"/>
    <sheet name="Atención C." sheetId="29" r:id="rId2"/>
    <sheet name="Talento H." sheetId="31" r:id="rId3"/>
    <sheet name="OA. Planeación" sheetId="33" r:id="rId4"/>
    <sheet name="Recursos F." sheetId="30" r:id="rId5"/>
    <sheet name="O.Jurídica-Protección Datos" sheetId="32" r:id="rId6"/>
    <sheet name="Resultados seguimiento" sheetId="27" r:id="rId7"/>
    <sheet name="Hoja1" sheetId="28" state="hidden" r:id="rId8"/>
    <sheet name="Comunicaciones" sheetId="23" state="hidden" r:id="rId9"/>
    <sheet name="O. CI Disciplinario" sheetId="20" state="hidden" r:id="rId10"/>
  </sheets>
  <definedNames>
    <definedName name="_xlnm._FilterDatabase" localSheetId="1" hidden="1">'Atención C.'!$A$3:$BM$3</definedName>
    <definedName name="_xlnm._FilterDatabase" localSheetId="8" hidden="1">Comunicaciones!$A$3:$BG$6</definedName>
    <definedName name="_xlnm._FilterDatabase" localSheetId="9" hidden="1">'O. CI Disciplinario'!$A$3:$BH$98</definedName>
    <definedName name="_xlnm._FilterDatabase" localSheetId="5" hidden="1">'O.Jurídica-Protección Datos'!$A$3:$BM$3</definedName>
    <definedName name="_xlnm._FilterDatabase" localSheetId="3" hidden="1">'OA. Planeación'!#REF!</definedName>
    <definedName name="_xlnm._FilterDatabase" localSheetId="4" hidden="1">'Recursos F.'!$A$3:$BM$22</definedName>
    <definedName name="_xlnm._FilterDatabase" localSheetId="6" hidden="1">'Resultados seguimiento'!$A$2:$N$2</definedName>
    <definedName name="_xlnm._FilterDatabase" localSheetId="2" hidden="1">'Talento H.'!$A$3:$BM$3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1" i="27" l="1"/>
  <c r="I41" i="27"/>
  <c r="I42" i="27" s="1"/>
  <c r="J41" i="27"/>
  <c r="J42" i="27" s="1"/>
  <c r="K41" i="27"/>
  <c r="K42" i="27" s="1"/>
  <c r="L41" i="27"/>
  <c r="L42" i="27" s="1"/>
  <c r="G41" i="27"/>
  <c r="F41" i="27"/>
  <c r="E41" i="27"/>
  <c r="H42" i="27"/>
  <c r="AE5" i="30"/>
  <c r="AF5" i="30"/>
  <c r="AG5" i="30"/>
  <c r="AE6" i="30"/>
  <c r="AF6" i="30"/>
  <c r="AG6" i="30"/>
  <c r="AE7" i="30"/>
  <c r="AF7" i="30"/>
  <c r="AG7" i="30"/>
  <c r="AE8" i="30"/>
  <c r="AF8" i="30"/>
  <c r="AG8" i="30" s="1"/>
  <c r="AE9" i="30"/>
  <c r="AF9" i="30"/>
  <c r="AG9" i="30"/>
  <c r="AE10" i="30"/>
  <c r="AF10" i="30"/>
  <c r="AG10" i="30"/>
  <c r="AE11" i="30"/>
  <c r="AF11" i="30" s="1"/>
  <c r="AG11" i="30" s="1"/>
  <c r="AE12" i="30"/>
  <c r="AF12" i="30"/>
  <c r="AG12" i="30"/>
  <c r="AE13" i="30"/>
  <c r="AF13" i="30"/>
  <c r="AG13" i="30"/>
  <c r="AE14" i="30"/>
  <c r="AF14" i="30"/>
  <c r="AG14" i="30"/>
  <c r="AE15" i="30"/>
  <c r="AF15" i="30"/>
  <c r="AG15" i="30"/>
  <c r="AE16" i="30"/>
  <c r="AF16" i="30"/>
  <c r="AG16" i="30" s="1"/>
  <c r="AE17" i="30"/>
  <c r="AF17" i="30"/>
  <c r="AG17" i="30"/>
  <c r="AE18" i="30"/>
  <c r="AF18" i="30"/>
  <c r="AG18" i="30"/>
  <c r="AE19" i="30"/>
  <c r="AF19" i="30" s="1"/>
  <c r="AG19" i="30" s="1"/>
  <c r="AE20" i="30"/>
  <c r="AF20" i="30"/>
  <c r="AG20" i="30"/>
  <c r="AE21" i="30"/>
  <c r="AF21" i="30"/>
  <c r="AG21" i="30"/>
  <c r="AE22" i="30"/>
  <c r="AF22" i="30"/>
  <c r="AG22" i="30"/>
  <c r="AE4" i="30"/>
  <c r="AF4" i="30" s="1"/>
  <c r="AG4" i="30" s="1"/>
  <c r="AE6" i="33"/>
  <c r="AF6" i="33"/>
  <c r="AG6" i="33"/>
  <c r="AF5" i="33"/>
  <c r="AG5" i="33"/>
  <c r="AE5" i="33"/>
  <c r="AE4" i="33"/>
  <c r="AE7" i="32"/>
  <c r="AF7" i="32"/>
  <c r="AF12" i="32"/>
  <c r="AF13" i="32"/>
  <c r="AF14" i="32"/>
  <c r="AF15" i="32"/>
  <c r="AE5" i="32"/>
  <c r="AF5" i="32" s="1"/>
  <c r="AG5" i="32"/>
  <c r="AE6" i="32"/>
  <c r="AF6" i="32" s="1"/>
  <c r="AG6" i="32"/>
  <c r="AG7" i="32"/>
  <c r="AE8" i="32"/>
  <c r="AF8" i="32" s="1"/>
  <c r="AG8" i="32" s="1"/>
  <c r="AE9" i="32"/>
  <c r="AF9" i="32" s="1"/>
  <c r="AG9" i="32"/>
  <c r="AE10" i="32"/>
  <c r="AF10" i="32" s="1"/>
  <c r="AG10" i="32" s="1"/>
  <c r="AE11" i="32"/>
  <c r="AF11" i="32" s="1"/>
  <c r="AG11" i="32"/>
  <c r="AE4" i="32"/>
  <c r="AF4" i="32" s="1"/>
  <c r="BG28" i="31"/>
  <c r="BG4" i="30"/>
  <c r="BH4" i="30" s="1"/>
  <c r="AE30" i="31"/>
  <c r="AF30" i="31" s="1"/>
  <c r="AG30" i="31" s="1"/>
  <c r="AE29" i="31"/>
  <c r="AF29" i="31" s="1"/>
  <c r="AG29" i="31" s="1"/>
  <c r="AE28" i="31"/>
  <c r="AF28" i="31" s="1"/>
  <c r="AE26" i="31"/>
  <c r="AF26" i="31" s="1"/>
  <c r="AE27" i="31"/>
  <c r="AF27" i="31" s="1"/>
  <c r="AG27" i="31" s="1"/>
  <c r="AG26" i="31"/>
  <c r="AE25" i="31"/>
  <c r="AF25" i="31" s="1"/>
  <c r="AG25" i="31" s="1"/>
  <c r="AE24" i="31"/>
  <c r="AF24" i="31" s="1"/>
  <c r="AG24" i="31" s="1"/>
  <c r="AE23" i="31"/>
  <c r="AF23" i="31" s="1"/>
  <c r="AG23" i="31" s="1"/>
  <c r="AE22" i="31"/>
  <c r="AF22" i="31" s="1"/>
  <c r="AG22" i="31" s="1"/>
  <c r="AE21" i="31"/>
  <c r="AF21" i="31" s="1"/>
  <c r="AG21" i="31" s="1"/>
  <c r="AE20" i="31"/>
  <c r="AF20" i="31" s="1"/>
  <c r="AG20" i="31" s="1"/>
  <c r="AE19" i="31"/>
  <c r="AF19" i="31" s="1"/>
  <c r="AG19" i="31" s="1"/>
  <c r="AE18" i="31"/>
  <c r="AF18" i="31" s="1"/>
  <c r="AG18" i="31" s="1"/>
  <c r="AE17" i="31"/>
  <c r="AF17" i="31" s="1"/>
  <c r="AG17" i="31" s="1"/>
  <c r="AE16" i="31"/>
  <c r="AF16" i="31" s="1"/>
  <c r="AG16" i="31" s="1"/>
  <c r="AE15" i="31"/>
  <c r="AF15" i="31" s="1"/>
  <c r="AG15" i="31" s="1"/>
  <c r="AE14" i="31"/>
  <c r="AF14" i="31" s="1"/>
  <c r="AG14" i="31" s="1"/>
  <c r="AE13" i="31"/>
  <c r="AF13" i="31" s="1"/>
  <c r="AG13" i="31" s="1"/>
  <c r="AE12" i="31"/>
  <c r="AF12" i="31" s="1"/>
  <c r="AG12" i="31" s="1"/>
  <c r="AE11" i="31"/>
  <c r="AF11" i="31" s="1"/>
  <c r="AG11" i="31" s="1"/>
  <c r="AE10" i="31"/>
  <c r="AF10" i="31" s="1"/>
  <c r="AG10" i="31" s="1"/>
  <c r="AE9" i="31"/>
  <c r="AF9" i="31" s="1"/>
  <c r="AG9" i="31" s="1"/>
  <c r="AE8" i="31"/>
  <c r="AF8" i="31" s="1"/>
  <c r="AG8" i="31" s="1"/>
  <c r="AE7" i="31"/>
  <c r="AF7" i="31" s="1"/>
  <c r="AG7" i="31" s="1"/>
  <c r="AE6" i="31"/>
  <c r="AF6" i="31" s="1"/>
  <c r="AG6" i="31" s="1"/>
  <c r="AE5" i="31"/>
  <c r="AF5" i="31" s="1"/>
  <c r="AG5" i="31" s="1"/>
  <c r="BG16" i="33"/>
  <c r="BH16" i="33" s="1"/>
  <c r="BG15" i="33"/>
  <c r="BH15" i="33" s="1"/>
  <c r="BG14" i="33"/>
  <c r="BH14" i="33" s="1"/>
  <c r="AY14" i="33"/>
  <c r="AW14" i="33"/>
  <c r="AX14" i="33" s="1"/>
  <c r="AP14" i="33"/>
  <c r="AG14" i="33"/>
  <c r="X14" i="33"/>
  <c r="BG13" i="33"/>
  <c r="BH13" i="33" s="1"/>
  <c r="BG12" i="33"/>
  <c r="BH12" i="33" s="1"/>
  <c r="BG11" i="33"/>
  <c r="BH11" i="33" s="1"/>
  <c r="AY11" i="33"/>
  <c r="AW11" i="33"/>
  <c r="AX11" i="33" s="1"/>
  <c r="AP11" i="33"/>
  <c r="AG11" i="33"/>
  <c r="X11" i="33"/>
  <c r="BG10" i="33"/>
  <c r="BH10" i="33" s="1"/>
  <c r="BG9" i="33"/>
  <c r="BH9" i="33" s="1"/>
  <c r="BG8" i="33"/>
  <c r="BH8" i="33" s="1"/>
  <c r="AY8" i="33"/>
  <c r="AW8" i="33"/>
  <c r="AX8" i="33" s="1"/>
  <c r="AP8" i="33"/>
  <c r="AG8" i="33"/>
  <c r="X8" i="33"/>
  <c r="BG7" i="33"/>
  <c r="BH7" i="33" s="1"/>
  <c r="BG6" i="33"/>
  <c r="BH6" i="33" s="1"/>
  <c r="BG5" i="33"/>
  <c r="BH5" i="33" s="1"/>
  <c r="BG4" i="33"/>
  <c r="BH4" i="33" s="1"/>
  <c r="AY4" i="33"/>
  <c r="AW4" i="33"/>
  <c r="AX4" i="33" s="1"/>
  <c r="AP4" i="33"/>
  <c r="AF4" i="33"/>
  <c r="AG4" i="33" s="1"/>
  <c r="X4" i="33"/>
  <c r="V4" i="33"/>
  <c r="W4" i="33" s="1"/>
  <c r="BG20" i="32"/>
  <c r="BH20" i="32" s="1"/>
  <c r="BG19" i="32"/>
  <c r="BH19" i="32" s="1"/>
  <c r="BG18" i="32"/>
  <c r="BH18" i="32" s="1"/>
  <c r="AY18" i="32"/>
  <c r="AW18" i="32"/>
  <c r="AX18" i="32" s="1"/>
  <c r="AP18" i="32"/>
  <c r="AG18" i="32"/>
  <c r="X18" i="32"/>
  <c r="BG17" i="32"/>
  <c r="BH17" i="32" s="1"/>
  <c r="BG16" i="32"/>
  <c r="BH16" i="32" s="1"/>
  <c r="BG15" i="32"/>
  <c r="BH15" i="32" s="1"/>
  <c r="AY15" i="32"/>
  <c r="AW15" i="32"/>
  <c r="AX15" i="32" s="1"/>
  <c r="AP15" i="32"/>
  <c r="AG15" i="32"/>
  <c r="X15" i="32"/>
  <c r="BG14" i="32"/>
  <c r="BH14" i="32" s="1"/>
  <c r="BG13" i="32"/>
  <c r="BH13" i="32" s="1"/>
  <c r="BG12" i="32"/>
  <c r="BH12" i="32" s="1"/>
  <c r="AY12" i="32"/>
  <c r="AW12" i="32"/>
  <c r="AX12" i="32" s="1"/>
  <c r="AP12" i="32"/>
  <c r="AG12" i="32"/>
  <c r="X12" i="32"/>
  <c r="BG11" i="32"/>
  <c r="BH11" i="32" s="1"/>
  <c r="BG10" i="32"/>
  <c r="BH10" i="32" s="1"/>
  <c r="AY10" i="32"/>
  <c r="AW10" i="32"/>
  <c r="AX10" i="32" s="1"/>
  <c r="AP10" i="32"/>
  <c r="X10" i="32"/>
  <c r="BG9" i="32"/>
  <c r="BH9" i="32" s="1"/>
  <c r="BG8" i="32"/>
  <c r="BH8" i="32" s="1"/>
  <c r="BG7" i="32"/>
  <c r="BH7" i="32" s="1"/>
  <c r="AY7" i="32"/>
  <c r="AW7" i="32"/>
  <c r="AX7" i="32" s="1"/>
  <c r="AP7" i="32"/>
  <c r="X7" i="32"/>
  <c r="BG6" i="32"/>
  <c r="BH6" i="32" s="1"/>
  <c r="BG5" i="32"/>
  <c r="BH5" i="32" s="1"/>
  <c r="BG4" i="32"/>
  <c r="BH4" i="32" s="1"/>
  <c r="AY4" i="32"/>
  <c r="AW4" i="32"/>
  <c r="AX4" i="32" s="1"/>
  <c r="AP4" i="32"/>
  <c r="AG4" i="32"/>
  <c r="X4" i="32"/>
  <c r="V4" i="32"/>
  <c r="W4" i="32" s="1"/>
  <c r="BG30" i="31"/>
  <c r="BH30" i="31" s="1"/>
  <c r="BG29" i="31"/>
  <c r="BH29" i="31" s="1"/>
  <c r="BH28" i="31"/>
  <c r="AY28" i="31"/>
  <c r="AW28" i="31"/>
  <c r="AX28" i="31" s="1"/>
  <c r="AP28" i="31"/>
  <c r="AG28" i="31"/>
  <c r="X28" i="31"/>
  <c r="BG27" i="31"/>
  <c r="BH27" i="31" s="1"/>
  <c r="BG26" i="31"/>
  <c r="BH26" i="31" s="1"/>
  <c r="BG25" i="31"/>
  <c r="BH25" i="31" s="1"/>
  <c r="AY25" i="31"/>
  <c r="AW25" i="31"/>
  <c r="AX25" i="31" s="1"/>
  <c r="AP25" i="31"/>
  <c r="X25" i="31"/>
  <c r="BG24" i="31"/>
  <c r="BH24" i="31" s="1"/>
  <c r="BG23" i="31"/>
  <c r="BH23" i="31" s="1"/>
  <c r="BG22" i="31"/>
  <c r="BH22" i="31" s="1"/>
  <c r="AY22" i="31"/>
  <c r="AW22" i="31"/>
  <c r="AX22" i="31" s="1"/>
  <c r="AP22" i="31"/>
  <c r="X22" i="31"/>
  <c r="BG21" i="31"/>
  <c r="BH21" i="31" s="1"/>
  <c r="BG20" i="31"/>
  <c r="BH20" i="31" s="1"/>
  <c r="BG19" i="31"/>
  <c r="BH19" i="31" s="1"/>
  <c r="AY19" i="31"/>
  <c r="AW19" i="31"/>
  <c r="AX19" i="31" s="1"/>
  <c r="AP19" i="31"/>
  <c r="X19" i="31"/>
  <c r="BG18" i="31"/>
  <c r="BH18" i="31" s="1"/>
  <c r="BG17" i="31"/>
  <c r="BH17" i="31" s="1"/>
  <c r="BG16" i="31"/>
  <c r="BH16" i="31" s="1"/>
  <c r="AY16" i="31"/>
  <c r="AW16" i="31"/>
  <c r="AX16" i="31" s="1"/>
  <c r="AP16" i="31"/>
  <c r="X16" i="31"/>
  <c r="BG15" i="31"/>
  <c r="BH15" i="31" s="1"/>
  <c r="BG14" i="31"/>
  <c r="BH14" i="31" s="1"/>
  <c r="BG13" i="31"/>
  <c r="BH13" i="31" s="1"/>
  <c r="AY13" i="31"/>
  <c r="AW13" i="31"/>
  <c r="AX13" i="31" s="1"/>
  <c r="AP13" i="31"/>
  <c r="X13" i="31"/>
  <c r="BG12" i="31"/>
  <c r="BH12" i="31" s="1"/>
  <c r="BG11" i="31"/>
  <c r="BH11" i="31" s="1"/>
  <c r="BG10" i="31"/>
  <c r="BH10" i="31" s="1"/>
  <c r="AY10" i="31"/>
  <c r="AW10" i="31"/>
  <c r="AX10" i="31" s="1"/>
  <c r="AP10" i="31"/>
  <c r="X10" i="31"/>
  <c r="BG9" i="31"/>
  <c r="BH9" i="31" s="1"/>
  <c r="BG8" i="31"/>
  <c r="BH8" i="31" s="1"/>
  <c r="BG7" i="31"/>
  <c r="BH7" i="31" s="1"/>
  <c r="AY7" i="31"/>
  <c r="AW7" i="31"/>
  <c r="AX7" i="31" s="1"/>
  <c r="AP7" i="31"/>
  <c r="X7" i="31"/>
  <c r="BG6" i="31"/>
  <c r="BH6" i="31" s="1"/>
  <c r="BG5" i="31"/>
  <c r="BH5" i="31" s="1"/>
  <c r="BG4" i="31"/>
  <c r="BH4" i="31" s="1"/>
  <c r="AY4" i="31"/>
  <c r="AW4" i="31"/>
  <c r="AX4" i="31" s="1"/>
  <c r="AP4" i="31"/>
  <c r="AE4" i="31"/>
  <c r="AF4" i="31" s="1"/>
  <c r="AG4" i="31" s="1"/>
  <c r="X4" i="31"/>
  <c r="V4" i="31"/>
  <c r="W4" i="31" s="1"/>
  <c r="BG22" i="30"/>
  <c r="BH22" i="30" s="1"/>
  <c r="AY22" i="30"/>
  <c r="AW22" i="30"/>
  <c r="AX22" i="30" s="1"/>
  <c r="AP22" i="30"/>
  <c r="X22" i="30"/>
  <c r="BG21" i="30"/>
  <c r="BH21" i="30" s="1"/>
  <c r="BG20" i="30"/>
  <c r="BH20" i="30" s="1"/>
  <c r="BG19" i="30"/>
  <c r="BH19" i="30" s="1"/>
  <c r="AY19" i="30"/>
  <c r="AW19" i="30"/>
  <c r="AX19" i="30" s="1"/>
  <c r="AP19" i="30"/>
  <c r="X19" i="30"/>
  <c r="BG18" i="30"/>
  <c r="BH18" i="30" s="1"/>
  <c r="BG17" i="30"/>
  <c r="BH17" i="30" s="1"/>
  <c r="BG16" i="30"/>
  <c r="BH16" i="30" s="1"/>
  <c r="AY16" i="30"/>
  <c r="AW16" i="30"/>
  <c r="AX16" i="30" s="1"/>
  <c r="AP16" i="30"/>
  <c r="X16" i="30"/>
  <c r="BG15" i="30"/>
  <c r="BH15" i="30" s="1"/>
  <c r="BG14" i="30"/>
  <c r="BH14" i="30" s="1"/>
  <c r="BG13" i="30"/>
  <c r="BH13" i="30" s="1"/>
  <c r="AY13" i="30"/>
  <c r="AW13" i="30"/>
  <c r="AX13" i="30" s="1"/>
  <c r="AP13" i="30"/>
  <c r="X13" i="30"/>
  <c r="BG12" i="30"/>
  <c r="BH12" i="30" s="1"/>
  <c r="BG11" i="30"/>
  <c r="BH11" i="30" s="1"/>
  <c r="BG10" i="30"/>
  <c r="BH10" i="30" s="1"/>
  <c r="AY10" i="30"/>
  <c r="AW10" i="30"/>
  <c r="AX10" i="30" s="1"/>
  <c r="AP10" i="30"/>
  <c r="X10" i="30"/>
  <c r="BG9" i="30"/>
  <c r="BH9" i="30" s="1"/>
  <c r="BG8" i="30"/>
  <c r="BH8" i="30" s="1"/>
  <c r="BG7" i="30"/>
  <c r="BH7" i="30" s="1"/>
  <c r="AY7" i="30"/>
  <c r="AW7" i="30"/>
  <c r="AX7" i="30" s="1"/>
  <c r="AP7" i="30"/>
  <c r="X7" i="30"/>
  <c r="BG6" i="30"/>
  <c r="BH6" i="30" s="1"/>
  <c r="BG5" i="30"/>
  <c r="BH5" i="30" s="1"/>
  <c r="AY4" i="30"/>
  <c r="AW4" i="30"/>
  <c r="AX4" i="30" s="1"/>
  <c r="AP4" i="30"/>
  <c r="X4" i="30"/>
  <c r="V4" i="30"/>
  <c r="W4" i="30" s="1"/>
  <c r="AE4" i="29"/>
  <c r="AF4" i="29" s="1"/>
  <c r="AG4" i="29" s="1"/>
  <c r="X4" i="29"/>
  <c r="W4" i="29"/>
  <c r="V4" i="29"/>
  <c r="BG45" i="29"/>
  <c r="BH45" i="29" s="1"/>
  <c r="BG44" i="29"/>
  <c r="BH44" i="29" s="1"/>
  <c r="BH43" i="29"/>
  <c r="BG43" i="29"/>
  <c r="AY43" i="29"/>
  <c r="AW43" i="29"/>
  <c r="AX43" i="29" s="1"/>
  <c r="AP43" i="29"/>
  <c r="AG43" i="29"/>
  <c r="X43" i="29"/>
  <c r="BH42" i="29"/>
  <c r="BG42" i="29"/>
  <c r="BH41" i="29"/>
  <c r="BG41" i="29"/>
  <c r="BG40" i="29"/>
  <c r="BH40" i="29" s="1"/>
  <c r="AY40" i="29"/>
  <c r="AW40" i="29"/>
  <c r="AX40" i="29" s="1"/>
  <c r="AP40" i="29"/>
  <c r="AG40" i="29"/>
  <c r="X40" i="29"/>
  <c r="BG39" i="29"/>
  <c r="BH39" i="29" s="1"/>
  <c r="BG38" i="29"/>
  <c r="BH38" i="29" s="1"/>
  <c r="BH37" i="29"/>
  <c r="BG37" i="29"/>
  <c r="AY37" i="29"/>
  <c r="AW37" i="29"/>
  <c r="AX37" i="29" s="1"/>
  <c r="AP37" i="29"/>
  <c r="AG37" i="29"/>
  <c r="X37" i="29"/>
  <c r="BH36" i="29"/>
  <c r="BG36" i="29"/>
  <c r="BH35" i="29"/>
  <c r="BG35" i="29"/>
  <c r="BG34" i="29"/>
  <c r="BH34" i="29" s="1"/>
  <c r="AY34" i="29"/>
  <c r="AW34" i="29"/>
  <c r="AX34" i="29" s="1"/>
  <c r="AP34" i="29"/>
  <c r="AG34" i="29"/>
  <c r="X34" i="29"/>
  <c r="BG33" i="29"/>
  <c r="BH33" i="29" s="1"/>
  <c r="BG32" i="29"/>
  <c r="BH32" i="29" s="1"/>
  <c r="BH31" i="29"/>
  <c r="BG31" i="29"/>
  <c r="AY31" i="29"/>
  <c r="AW31" i="29"/>
  <c r="AX31" i="29" s="1"/>
  <c r="AP31" i="29"/>
  <c r="AG31" i="29"/>
  <c r="X31" i="29"/>
  <c r="BH30" i="29"/>
  <c r="BG30" i="29"/>
  <c r="BH29" i="29"/>
  <c r="BG29" i="29"/>
  <c r="BG28" i="29"/>
  <c r="BH28" i="29" s="1"/>
  <c r="AY28" i="29"/>
  <c r="AW28" i="29"/>
  <c r="AX28" i="29" s="1"/>
  <c r="AP28" i="29"/>
  <c r="AG28" i="29"/>
  <c r="X28" i="29"/>
  <c r="BG27" i="29"/>
  <c r="BH27" i="29" s="1"/>
  <c r="BG26" i="29"/>
  <c r="BH26" i="29" s="1"/>
  <c r="BH25" i="29"/>
  <c r="BG25" i="29"/>
  <c r="AY25" i="29"/>
  <c r="AW25" i="29"/>
  <c r="AX25" i="29" s="1"/>
  <c r="AP25" i="29"/>
  <c r="AG25" i="29"/>
  <c r="X25" i="29"/>
  <c r="BG24" i="29"/>
  <c r="BH24" i="29" s="1"/>
  <c r="BH23" i="29"/>
  <c r="BG23" i="29"/>
  <c r="BG22" i="29"/>
  <c r="BH22" i="29" s="1"/>
  <c r="AY22" i="29"/>
  <c r="AW22" i="29"/>
  <c r="AX22" i="29" s="1"/>
  <c r="AP22" i="29"/>
  <c r="AG22" i="29"/>
  <c r="X22" i="29"/>
  <c r="BG21" i="29"/>
  <c r="BH21" i="29" s="1"/>
  <c r="BG20" i="29"/>
  <c r="BH20" i="29" s="1"/>
  <c r="BG19" i="29"/>
  <c r="BH19" i="29" s="1"/>
  <c r="AY19" i="29"/>
  <c r="AW19" i="29"/>
  <c r="AX19" i="29" s="1"/>
  <c r="AP19" i="29"/>
  <c r="AG19" i="29"/>
  <c r="X19" i="29"/>
  <c r="BG18" i="29"/>
  <c r="BH18" i="29" s="1"/>
  <c r="BH17" i="29"/>
  <c r="BG17" i="29"/>
  <c r="BG16" i="29"/>
  <c r="BH16" i="29" s="1"/>
  <c r="AY16" i="29"/>
  <c r="AW16" i="29"/>
  <c r="AX16" i="29" s="1"/>
  <c r="AP16" i="29"/>
  <c r="AG16" i="29"/>
  <c r="X16" i="29"/>
  <c r="BG15" i="29"/>
  <c r="BH15" i="29" s="1"/>
  <c r="BG14" i="29"/>
  <c r="BH14" i="29" s="1"/>
  <c r="BG13" i="29"/>
  <c r="BH13" i="29" s="1"/>
  <c r="AY13" i="29"/>
  <c r="AW13" i="29"/>
  <c r="AX13" i="29" s="1"/>
  <c r="AP13" i="29"/>
  <c r="AG13" i="29"/>
  <c r="X13" i="29"/>
  <c r="BG12" i="29"/>
  <c r="BH12" i="29" s="1"/>
  <c r="BH11" i="29"/>
  <c r="BG11" i="29"/>
  <c r="BG10" i="29"/>
  <c r="BH10" i="29" s="1"/>
  <c r="AY10" i="29"/>
  <c r="AW10" i="29"/>
  <c r="AX10" i="29" s="1"/>
  <c r="AP10" i="29"/>
  <c r="AG10" i="29"/>
  <c r="X10" i="29"/>
  <c r="BG9" i="29"/>
  <c r="BH9" i="29" s="1"/>
  <c r="BG8" i="29"/>
  <c r="BH8" i="29" s="1"/>
  <c r="BG7" i="29"/>
  <c r="BH7" i="29" s="1"/>
  <c r="AY7" i="29"/>
  <c r="AW7" i="29"/>
  <c r="AX7" i="29" s="1"/>
  <c r="AP7" i="29"/>
  <c r="AG7" i="29"/>
  <c r="X7" i="29"/>
  <c r="BG6" i="29"/>
  <c r="BH6" i="29" s="1"/>
  <c r="BH5" i="29"/>
  <c r="BG5" i="29"/>
  <c r="BG4" i="29"/>
  <c r="BH4" i="29" s="1"/>
  <c r="AY4" i="29"/>
  <c r="AW4" i="29"/>
  <c r="AX4" i="29" s="1"/>
  <c r="AP4" i="29"/>
  <c r="E5" i="28"/>
  <c r="D6" i="28" l="1"/>
  <c r="E6" i="28"/>
  <c r="D7" i="28"/>
  <c r="E7" i="28"/>
  <c r="D5" i="28"/>
  <c r="AG6" i="20"/>
  <c r="AH6" i="20"/>
  <c r="BB5" i="20"/>
  <c r="AZ5" i="20"/>
  <c r="BA5" i="20" s="1"/>
  <c r="BE5" i="20" s="1"/>
  <c r="AR5" i="20"/>
  <c r="AP5" i="20"/>
  <c r="AQ5" i="20"/>
  <c r="AU5" i="20"/>
  <c r="AG5" i="20"/>
  <c r="AH5" i="20"/>
  <c r="AL5" i="20" s="1"/>
  <c r="BG5" i="20" s="1"/>
  <c r="AI6" i="20" l="1"/>
  <c r="AL6" i="20"/>
  <c r="BG6" i="20" s="1"/>
  <c r="AI5"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tc={45C2C95B-8552-40EE-A08E-A167C5807062}</author>
    <author>tc={AD921593-4067-4DF0-B699-CC4C65928FDE}</author>
    <author>tc={DC366BDB-E163-47DB-B7D7-987EC445BCFC}</author>
    <author>tc={D885647E-68DC-4FDE-883F-A68FC2882AD0}</author>
  </authors>
  <commentList>
    <comment ref="H4"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reformula causa mediante memorando No. 3-2026-845 del 02/07/2026</t>
      </text>
    </comment>
    <comment ref="I4" authorId="1" shapeId="0" xr:uid="{00000000-0006-0000-01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reformula acción mediante memorando No. 3-2026-845 del 02/07/2026</t>
      </text>
    </comment>
    <comment ref="K4" authorId="2" shapeId="0" xr:uid="{00000000-0006-0000-0100-000003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reformula mediante memorando No. 3-2026-845 del 02/07/2026</t>
      </text>
    </comment>
    <comment ref="R4" authorId="3" shapeId="0" xr:uid="{00000000-0006-0000-0100-000004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n°3-2025-1900 del 19/12/2025.
Respuesta:
    Se aprobó nueva prórroga mediante memorando No. 3-2026-738 del 09/06/2026
Respuesta:
    Se reformula fecha de terminación mediante memorando No. 3-2026-845 del 02/07/2026</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tc={129760F8-485C-4581-AA35-C327F7B7FEAE}</author>
    <author>tc={4B4EB6FC-2BBA-42AD-AEFF-4CBA3D592DBA}</author>
    <author>tc={A997AFB4-DF31-42E3-9D03-06C6E17B7A30}</author>
    <author>tc={C26E4793-07E4-41F7-9334-601D42853AF2}</author>
    <author>Manuela Hernandez</author>
    <author>tc={B2C29D4C-4C17-46DD-8128-D62840DC7655}</author>
    <author>tc={DAEB10CB-ACD1-4FE7-B5B2-6E40A10D0209}</author>
    <author>tc={C589DE58-BA4D-412D-B304-C722CE0E294D}</author>
    <author>tc={0BBE5335-E0E1-485C-8CB6-D507EE09B56B}</author>
    <author>tc={09129AE2-3D4A-4C0A-B11D-906FD25E81F6}</author>
    <author>tc={13F0864C-74DD-44C0-87C4-1362290F2093}</author>
    <author>tc={64DD42FF-0CD2-439A-9041-6EBC1A21A23D}</author>
    <author>tc={9691F267-BAD6-47AE-899C-F69A96295D35}</author>
    <author>tc={EC13CE4D-B921-4744-9098-3F2697B55BFD}</author>
    <author>tc={8C51CAC9-2B96-468C-8807-FDF57F800452}</author>
    <author>tc={1637B74A-9744-4A7F-9361-D920C2EECE4F}</author>
    <author>tc={49A24E42-B4CA-490E-A016-E84106EBDCA3}</author>
    <author>tc={6BDE9EDE-709F-4475-9164-4D430A279E75}</author>
    <author>tc={81D03358-C6F4-4BA9-8837-FDFCBB46D411}</author>
    <author>tc={E437ABB9-1B0B-43EA-BDD4-70C3C54B1BC2}</author>
    <author>tc={9C221B36-56EB-4A8F-A14A-B3440C9DBD24}</author>
    <author>tc={412C4FD8-0A27-401F-B3DB-73942159208D}</author>
    <author>tc={FB38DFE6-C9B3-43D3-9173-964780F101F6}</author>
    <author>tc={4CB050FF-054C-4000-AD37-4338FCA21BAC}</author>
    <author>tc={BC168B3F-70CD-465F-91E0-D71612D89313}</author>
    <author>tc={330067F1-C44E-4F7A-B58F-37F88DF1E5F9}</author>
    <author>tc={1CB143C4-A34C-4B0A-9012-32F133E235CF}</author>
    <author>tc={96C97AFC-DF7B-4EC0-8C3B-546B0B67B145}</author>
    <author>tc={7DE212AC-3FA6-422F-94B2-F6BCD93BF588}</author>
    <author>tc={64FEEB50-7D38-4252-B423-7AD969E11174}</author>
    <author>tc={063ADD56-B6BB-4E1E-983B-06B651196386}</author>
    <author>tc={B1DDA1C6-D282-4852-A561-2552B9720522}</author>
    <author>tc={37FBED4B-E89D-4674-93D2-F923A138DBEF}</author>
    <author>tc={5F00DCC3-FC12-4F30-A428-DCBB7A2BC4AC}</author>
    <author>tc={35509F6C-DD62-4788-ABCB-1C808A4A21FC}</author>
    <author>tc={FB9FCA13-6737-41F7-BE36-F28667EBDBD7}</author>
    <author>tc={7C6CF7A0-9042-4228-94CA-24E89CFD3AD1}</author>
    <author>tc={0DC2CDD6-46C3-46B3-B24A-0E8549121DD8}</author>
    <author>tc={FA7C89DB-4E6D-467D-8E8C-74D6C170516C}</author>
    <author>tc={A54E6C35-7F1F-438B-B660-85A502B06005}</author>
    <author>tc={C66DD249-B899-4473-B738-52955DFACCBB}</author>
    <author>tc={ABF737C8-0EF1-48D5-8AFC-E7833124E94D}</author>
    <author>tc={8A954182-451F-462A-A374-8EECA7103992}</author>
    <author>tc={E1D6ECD5-4CB5-4F56-99F6-6C325EC06629}</author>
    <author>tc={C9FF6040-2514-483B-80B8-8FBEC09FA686}</author>
    <author>tc={B530E394-82DB-4D4A-892D-E6A9A1E52F27}</author>
    <author>tc={E4D9FF73-FAD7-4AE8-A9D9-CC0753C5BF3A}</author>
    <author>tc={E4726883-92D8-467D-8F1F-38730DA8AFB9}</author>
    <author>tc={E36631EF-00F5-4A74-9265-57B19BE200BA}</author>
    <author>tc={85FA47B3-3190-4A5A-8D6F-0F42D901BE8D}</author>
    <author>tc={90DAEA51-991F-4BDD-8435-67B22BAD3499}</author>
    <author>tc={A051B750-CE06-45B8-ABF8-59E1902A8233}</author>
    <author>tc={519DC349-BB63-4E9F-96FB-D6307D7079A2}</author>
    <author>tc={00169D77-499A-4CF0-A7B2-300FC55580E2}</author>
    <author>tc={446903DB-D131-4BB3-93DE-3BE3DCD209D3}</author>
    <author>tc={2A579DFC-C6DA-4CA9-924C-B2729846FE25}</author>
    <author>tc={6358FC70-EF12-44EA-B0F7-3D2526F22544}</author>
    <author>tc={D47124F2-B6CC-4524-9C93-D4BC29D3EF90}</author>
    <author>tc={63F47F97-01A5-46E7-B176-FC1453567418}</author>
    <author>tc={B42BF24F-211D-4618-8DAF-A03CD8133ADF}</author>
    <author>tc={B472811A-2ED5-4571-ABBE-F73E8E15A4BA}</author>
    <author>tc={7A0B92AA-4A77-4F07-92F8-F7062C118DC3}</author>
    <author>tc={124BF5AD-0A21-43F5-9BCC-D583EA815E95}</author>
    <author>tc={9B4A00A6-CBAD-4244-A11E-2933479E644A}</author>
    <author>tc={7074816A-B9E9-4E18-B696-452BFF81DDAF}</author>
    <author>tc={01712B38-B741-4A04-A7C5-542E9333F957}</author>
    <author>tc={51F2ECB1-74B9-4183-B163-FB0786D1A012}</author>
    <author>tc={E2697A22-600A-4C7F-B2ED-74C86FC6F2A6}</author>
  </authors>
  <commentList>
    <comment ref="I4" authorId="0" shapeId="0" xr:uid="{00000000-0006-0000-0200-000001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4" authorId="1" shapeId="0" xr:uid="{00000000-0006-0000-0200-000002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4" authorId="2" shapeId="0" xr:uid="{00000000-0006-0000-0200-000003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4" authorId="3" shapeId="0" xr:uid="{00000000-0006-0000-0200-000004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S4" authorId="4" shapeId="0" xr:uid="{00000000-0006-0000-0200-000005000000}">
      <text>
        <r>
          <rPr>
            <b/>
            <sz val="9"/>
            <color indexed="81"/>
            <rFont val="Tahoma"/>
            <family val="2"/>
          </rPr>
          <t>Manuela Hernandez:</t>
        </r>
        <r>
          <rPr>
            <sz val="9"/>
            <color indexed="81"/>
            <rFont val="Tahoma"/>
            <family val="2"/>
          </rPr>
          <t xml:space="preserve">
Se aprueba prórroga mediante memorando n°3-2025-501 del 12/03/2025.
Se aprobó segunda prórroga mediante memorando n°3-2025-1695 del 31/10/2025</t>
        </r>
      </text>
    </comment>
    <comment ref="I5" authorId="5" shapeId="0" xr:uid="{00000000-0006-0000-0200-000006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5" authorId="6" shapeId="0" xr:uid="{00000000-0006-0000-0200-000007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5" authorId="7" shapeId="0" xr:uid="{00000000-0006-0000-0200-000008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5" authorId="8" shapeId="0" xr:uid="{00000000-0006-0000-0200-000009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S5" authorId="4" shapeId="0" xr:uid="{00000000-0006-0000-0200-00000A000000}">
      <text>
        <r>
          <rPr>
            <b/>
            <sz val="9"/>
            <color indexed="81"/>
            <rFont val="Tahoma"/>
            <family val="2"/>
          </rPr>
          <t>Manuela Hernandez:</t>
        </r>
        <r>
          <rPr>
            <sz val="9"/>
            <color indexed="81"/>
            <rFont val="Tahoma"/>
            <family val="2"/>
          </rPr>
          <t xml:space="preserve">
Se aprueba prórroga mediante memorando n°3-2025-501 del 12/03/2025.
Se aprobó segunda prórroga mediante memorando n°3-2025-1695 del 31/10/2025
Se aprobó tercera prórroga mediante memorando n°3-2026-483 del 31/03/2026.</t>
        </r>
      </text>
    </comment>
    <comment ref="I6" authorId="9" shapeId="0" xr:uid="{00000000-0006-0000-0200-00000B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6" authorId="10" shapeId="0" xr:uid="{00000000-0006-0000-0200-00000C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6" authorId="11" shapeId="0" xr:uid="{00000000-0006-0000-0200-00000D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6" authorId="12" shapeId="0" xr:uid="{00000000-0006-0000-0200-00000E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7" authorId="13" shapeId="0" xr:uid="{00000000-0006-0000-0200-00000F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7" authorId="14" shapeId="0" xr:uid="{00000000-0006-0000-0200-000010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7" authorId="15" shapeId="0" xr:uid="{00000000-0006-0000-0200-000011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7" authorId="16" shapeId="0" xr:uid="{00000000-0006-0000-0200-000012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S7" authorId="4" shapeId="0" xr:uid="{00000000-0006-0000-0200-000013000000}">
      <text>
        <r>
          <rPr>
            <b/>
            <sz val="9"/>
            <color indexed="81"/>
            <rFont val="Tahoma"/>
            <family val="2"/>
          </rPr>
          <t>Manuela Hernandez:</t>
        </r>
        <r>
          <rPr>
            <sz val="9"/>
            <color indexed="81"/>
            <rFont val="Tahoma"/>
            <family val="2"/>
          </rPr>
          <t xml:space="preserve">
Se aprueba prórroga mediante memorando n°3-2025-501 del 12/03/2025.
Se aprobó segunda prórroga mediante memorando n°3-2025-1695 del 31/10/2025
Se aprobó tercera prórroga mediante memorando n°3-2026-483 del 31/03/2026.</t>
        </r>
      </text>
    </comment>
    <comment ref="I8" authorId="17" shapeId="0" xr:uid="{00000000-0006-0000-0200-000014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8" authorId="18" shapeId="0" xr:uid="{00000000-0006-0000-0200-000015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8" authorId="19" shapeId="0" xr:uid="{00000000-0006-0000-0200-000016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8" authorId="20" shapeId="0" xr:uid="{00000000-0006-0000-0200-000017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S8" authorId="21" shapeId="0" xr:uid="{00000000-0006-0000-0200-000018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n°3-2025-1435 del 03/09/2025
Se aprobó segunda prórroga mediante memorando n°3-2025-1695 del 31/10/2025
Se aprobó tercera prórroga mediante memorando n°3-2026-483 del 31/03/2026.</t>
      </text>
    </comment>
    <comment ref="I9" authorId="22" shapeId="0" xr:uid="{00000000-0006-0000-0200-000019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9" authorId="23" shapeId="0" xr:uid="{00000000-0006-0000-0200-00001A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9" authorId="24" shapeId="0" xr:uid="{00000000-0006-0000-0200-00001B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9" authorId="25" shapeId="0" xr:uid="{00000000-0006-0000-0200-00001C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10" authorId="26" shapeId="0" xr:uid="{00000000-0006-0000-0200-00001D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10" authorId="27" shapeId="0" xr:uid="{00000000-0006-0000-0200-00001E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10" authorId="28" shapeId="0" xr:uid="{00000000-0006-0000-0200-00001F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10" authorId="29" shapeId="0" xr:uid="{00000000-0006-0000-0200-000020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11" authorId="30" shapeId="0" xr:uid="{00000000-0006-0000-0200-000021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11" authorId="31" shapeId="0" xr:uid="{00000000-0006-0000-0200-000022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11" authorId="32" shapeId="0" xr:uid="{00000000-0006-0000-0200-000023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11" authorId="33" shapeId="0" xr:uid="{00000000-0006-0000-0200-000024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12" authorId="34" shapeId="0" xr:uid="{00000000-0006-0000-0200-000025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12" authorId="35" shapeId="0" xr:uid="{00000000-0006-0000-0200-000026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12" authorId="36" shapeId="0" xr:uid="{00000000-0006-0000-0200-000027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12" authorId="37" shapeId="0" xr:uid="{00000000-0006-0000-0200-000028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13" authorId="38" shapeId="0" xr:uid="{00000000-0006-0000-0200-000029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13" authorId="39" shapeId="0" xr:uid="{00000000-0006-0000-0200-00002A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13" authorId="40" shapeId="0" xr:uid="{00000000-0006-0000-0200-00002B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13" authorId="41" shapeId="0" xr:uid="{00000000-0006-0000-0200-00002C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14" authorId="42" shapeId="0" xr:uid="{00000000-0006-0000-0200-00002D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14" authorId="43" shapeId="0" xr:uid="{00000000-0006-0000-0200-00002E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14" authorId="44" shapeId="0" xr:uid="{00000000-0006-0000-0200-00002F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14" authorId="45" shapeId="0" xr:uid="{00000000-0006-0000-0200-000030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15" authorId="46" shapeId="0" xr:uid="{00000000-0006-0000-0200-000031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15" authorId="47" shapeId="0" xr:uid="{00000000-0006-0000-0200-000032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15" authorId="48" shapeId="0" xr:uid="{00000000-0006-0000-0200-000033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15" authorId="49" shapeId="0" xr:uid="{00000000-0006-0000-0200-000034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16" authorId="50" shapeId="0" xr:uid="{00000000-0006-0000-0200-000035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16" authorId="51" shapeId="0" xr:uid="{00000000-0006-0000-0200-000036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16" authorId="52" shapeId="0" xr:uid="{00000000-0006-0000-0200-000037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16" authorId="53" shapeId="0" xr:uid="{00000000-0006-0000-0200-000038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17" authorId="54" shapeId="0" xr:uid="{00000000-0006-0000-0200-000039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17" authorId="55" shapeId="0" xr:uid="{00000000-0006-0000-0200-00003A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17" authorId="56" shapeId="0" xr:uid="{00000000-0006-0000-0200-00003B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17" authorId="57" shapeId="0" xr:uid="{00000000-0006-0000-0200-00003C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I18" authorId="58" shapeId="0" xr:uid="{00000000-0006-0000-0200-00003D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acción mediante memorando n°3-2024-2172 del 26/12/2024. </t>
      </text>
    </comment>
    <comment ref="K18" authorId="59" shapeId="0" xr:uid="{00000000-0006-0000-0200-00003E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unidad de medida mediante memorando n°3-2024-2172 del 26/12/2024. </t>
      </text>
    </comment>
    <comment ref="L18" authorId="60" shapeId="0" xr:uid="{00000000-0006-0000-0200-00003F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de la cantidad de la unidad de medida mediante memorando n°3-2024-2172 del 26/12/2024. </t>
      </text>
    </comment>
    <comment ref="R18" authorId="61" shapeId="0" xr:uid="{00000000-0006-0000-0200-000040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R19" authorId="62" shapeId="0" xr:uid="{00000000-0006-0000-0200-000041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R20" authorId="63" shapeId="0" xr:uid="{00000000-0006-0000-0200-000042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R21" authorId="64" shapeId="0" xr:uid="{00000000-0006-0000-0200-000043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R22" authorId="65" shapeId="0" xr:uid="{00000000-0006-0000-0200-000044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R23" authorId="66" shapeId="0" xr:uid="{00000000-0006-0000-0200-000045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 ref="R24" authorId="67" shapeId="0" xr:uid="{00000000-0006-0000-0200-000046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Respuesta:
    Se aprobó prórroga mediante memorando n°3-2026-823 del 30/06/2026.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tc={191EDA96-B99E-4329-A8F3-E12F9488C485}</author>
    <author>Manuela Hernandez</author>
    <author>tc={B2014062-ABD0-4DC0-B1A8-434143C21342}</author>
    <author>tc={A81907D9-6BE0-4E2B-BDA9-EF38D426773B}</author>
  </authors>
  <commentList>
    <comment ref="S4" authorId="0" shapeId="0" xr:uid="{00000000-0006-0000-03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n°3-2025-969 del 03/06/2025</t>
      </text>
    </comment>
    <comment ref="R5" authorId="1" shapeId="0" xr:uid="{00000000-0006-0000-0300-000002000000}">
      <text>
        <r>
          <rPr>
            <sz val="11"/>
            <color theme="1"/>
            <rFont val="Calibri"/>
            <family val="2"/>
            <scheme val="minor"/>
          </rPr>
          <t xml:space="preserve">Manuela Hernandez:
Se aprobó tercera prórroga mediante memorando n°3-2026-447 del 20/03/2026.
Se aprobó segunda prórroga mediante memorando n°3-2025-1899
Se aprobó prórroga mediante memorando n°3-2025-1793 del 21/11/2025. </t>
        </r>
      </text>
    </comment>
    <comment ref="S5" authorId="2" shapeId="0" xr:uid="{00000000-0006-0000-0300-000003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n°3-2025-969 del 03/06/2025</t>
      </text>
    </comment>
    <comment ref="R6" authorId="3" shapeId="0" xr:uid="{00000000-0006-0000-0300-000004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prórroga mediante memorando n°3-2026-447 del 20/03/2026.
Se aprobó prórroga mediante memorando n°3-2025-1899.
</t>
      </text>
    </comment>
    <comment ref="S6" authorId="1" shapeId="0" xr:uid="{00000000-0006-0000-0300-000005000000}">
      <text>
        <r>
          <rPr>
            <b/>
            <sz val="9"/>
            <color indexed="81"/>
            <rFont val="Tahoma"/>
            <family val="2"/>
          </rPr>
          <t>Manuela Hernandez:</t>
        </r>
        <r>
          <rPr>
            <sz val="9"/>
            <color indexed="81"/>
            <rFont val="Tahoma"/>
            <family val="2"/>
          </rPr>
          <t xml:space="preserve">
Se aprobó prórroga mediante memorando n°3-2026-448 del 20/03/2026.</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Manuela Hernandez</author>
    <author>tc={4898E87E-9555-47B7-AB94-3418B86C8C5A}</author>
    <author>tc={A711E394-5AB6-45DC-939F-4F92CEADFBB0}</author>
    <author>tc={7236445E-3ACE-4EDD-B2AC-769BE7869F85}</author>
    <author>tc={E8E136F2-407C-401F-A1DC-04D4BD08EFCA}</author>
    <author>tc={5833D472-7BE0-4BE7-9848-49F028D2E4FB}</author>
    <author>tc={DFCFEBD5-2B01-4844-9057-8B9D68B24C15}</author>
    <author>tc={E94485C0-CF04-4CA7-A8DD-AC4F951B8027}</author>
    <author>tc={07E4B81A-609F-400E-AF2C-B78D15DA0610}</author>
    <author>tc={DDD1E65C-8C36-429C-8F4E-5F5C32392146}</author>
    <author>tc={A537E628-EAD5-4321-8D0B-F888D16CCC01}</author>
  </authors>
  <commentList>
    <comment ref="R4" authorId="0" shapeId="0" xr:uid="{00000000-0006-0000-0400-000001000000}">
      <text>
        <r>
          <rPr>
            <b/>
            <sz val="9"/>
            <color indexed="81"/>
            <rFont val="Tahoma"/>
            <family val="2"/>
          </rPr>
          <t>Manuela Hernandez:</t>
        </r>
        <r>
          <rPr>
            <sz val="9"/>
            <color indexed="81"/>
            <rFont val="Tahoma"/>
            <family val="2"/>
          </rPr>
          <t xml:space="preserve">
Se aprueba prórroga mediante memorando n°3-2025-501 del 12/03/2025.
Se aprobó segunda prórroga mediante memorando n°3-2025-1695 del 31/10/2025</t>
        </r>
      </text>
    </comment>
    <comment ref="S4" authorId="1" shapeId="0" xr:uid="{00000000-0006-0000-04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n°3-2025-1900 del 19/12/2025.</t>
      </text>
    </comment>
    <comment ref="R5" authorId="0" shapeId="0" xr:uid="{00000000-0006-0000-0400-000003000000}">
      <text>
        <r>
          <rPr>
            <b/>
            <sz val="9"/>
            <color indexed="81"/>
            <rFont val="Tahoma"/>
            <family val="2"/>
          </rPr>
          <t>Manuela Hernandez:</t>
        </r>
        <r>
          <rPr>
            <sz val="9"/>
            <color indexed="81"/>
            <rFont val="Tahoma"/>
            <family val="2"/>
          </rPr>
          <t xml:space="preserve">
Se aprueba prórroga mediante memorando n°3-2025-501 del 12/03/2025.
Se aprobó segunda prórroga mediante memorando n°3-2025-1695 del 31/10/2025
Se aprobó tercera prórroga mediante memorando n°3-2026-483 del 31/03/2026.</t>
        </r>
      </text>
    </comment>
    <comment ref="K6" authorId="2" shapeId="0" xr:uid="{00000000-0006-0000-0400-000004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n°3-2025-1695 del 31/10/2025</t>
      </text>
    </comment>
    <comment ref="L6" authorId="3" shapeId="0" xr:uid="{00000000-0006-0000-0400-000005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n°3-2025-1695 del 31/10/2025</t>
      </text>
    </comment>
    <comment ref="R7" authorId="0" shapeId="0" xr:uid="{00000000-0006-0000-0400-000006000000}">
      <text>
        <r>
          <rPr>
            <b/>
            <sz val="9"/>
            <color indexed="81"/>
            <rFont val="Tahoma"/>
            <family val="2"/>
          </rPr>
          <t>Manuela Hernandez:</t>
        </r>
        <r>
          <rPr>
            <sz val="9"/>
            <color indexed="81"/>
            <rFont val="Tahoma"/>
            <family val="2"/>
          </rPr>
          <t xml:space="preserve">
Se aprueba prórroga mediante memorando n°3-2025-501 del 12/03/2025.
Se aprobó segunda prórroga mediante memorando n°3-2025-1695 del 31/10/2025
Se aprobó tercera prórroga mediante memorando n°3-2026-483 del 31/03/2026.</t>
        </r>
      </text>
    </comment>
    <comment ref="R8" authorId="4" shapeId="0" xr:uid="{00000000-0006-0000-0400-000007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n°3-2025-1435 del 03/09/2025
Se aprobó segunda prórroga mediante memorando n°3-2025-1695 del 31/10/2025
Se aprobó tercera prórroga mediante memorando n°3-2026-483 del 31/03/2026.</t>
      </text>
    </comment>
    <comment ref="L9" authorId="5" shapeId="0" xr:uid="{00000000-0006-0000-0400-000008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cambio mediante memorando No. 3-2026-848 del 02/07/2026</t>
      </text>
    </comment>
    <comment ref="R9" authorId="6" shapeId="0" xr:uid="{00000000-0006-0000-0400-000009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L10" authorId="7" shapeId="0" xr:uid="{00000000-0006-0000-0400-00000A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cambio mediante memorando No. 3-2026-848 del 02/07/2026</t>
      </text>
    </comment>
    <comment ref="R10" authorId="8" shapeId="0" xr:uid="{00000000-0006-0000-0400-00000B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R16" authorId="9" shapeId="0" xr:uid="{00000000-0006-0000-0400-00000C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 ref="R17" authorId="10" shapeId="0" xr:uid="{00000000-0006-0000-0400-00000D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prórroga mediante memorando No. 3-2026-848 del 02/07/2026</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tc={B3BA5F47-3764-4E5F-BC67-5F7E6D43FF92}</author>
    <author>tc={405EA3DE-1CE1-4CEE-ABFC-C09611282CF2}</author>
    <author>tc={B8C61C76-48E9-4E6B-9948-3DA54C3ED0AE}</author>
    <author>tc={51F8145D-C546-4C3C-A110-6407CEDE23C9}</author>
    <author>tc={57FDE8ED-6290-4858-A64E-51B9858BFE4B}</author>
    <author>tc={67AE249D-D3C4-4BE1-83B6-EED8FA5A7FA3}</author>
    <author>tc={B8C61C76-48E9-4E6C-9948-3DA54C3ED0AE}</author>
    <author>tc={AE571E92-9059-46D0-A0CE-F23A6E939F43}</author>
    <author>tc={130148A7-6A15-417F-B6DE-CB3B847078E2}</author>
    <author>tc={B8C61C76-48E9-4E6D-9948-3DA54C3ED0AE}</author>
    <author>tc={C1F7B343-0E7C-4E54-8E37-C07BE559C626}</author>
    <author>tc={10FE7595-FD71-42F4-8E85-F15D8D732DA7}</author>
    <author>tc={885A5B05-8711-4DFD-8AA0-CCBEDC2D8183}</author>
    <author>tc={009683E9-FDEE-48A3-96B9-C9B5D5AC968D}</author>
    <author>tc={3F942FC0-6D58-42A2-B285-CF7B0A6BE194}</author>
    <author>tc={B8C61C76-48E9-4E6E-9948-3DA54C3ED0AE}</author>
    <author>tc={4854AAA4-F710-46F5-85EC-9F19ADC718B4}</author>
    <author>tc={597F9A2B-07FA-4A22-8DCD-33A1C567A5E4}</author>
    <author>tc={B8C61C76-48E9-4E6F-9948-3DA54C3ED0AE}</author>
    <author>tc={42F6E7AE-E84E-4051-8451-90C339E5B341}</author>
    <author>tc={9966C541-8E52-495C-A38D-AD26E6888D5C}</author>
    <author>tc={B8C61C76-48E9-4E70-9948-3DA54C3ED0AE}</author>
  </authors>
  <commentList>
    <comment ref="R4" authorId="0" shapeId="0" xr:uid="{00000000-0006-0000-0500-000001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n°3-2025-969 del 03/06/2025
Respuesta:
    Se aprobó prórroga mediante memorando n°3-2026-747 del 11/06/2026
</t>
      </text>
    </comment>
    <comment ref="S4" authorId="1" shapeId="0" xr:uid="{00000000-0006-0000-0500-000002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
      </text>
    </comment>
    <comment ref="AB4" authorId="2" shapeId="0" xr:uid="{00000000-0006-0000-0500-000003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
      </text>
    </comment>
    <comment ref="I5" authorId="3" shapeId="0" xr:uid="{00000000-0006-0000-0500-000004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reformulación mediante memorando n°3-2025-969 del 03/06/2025
</t>
      </text>
    </comment>
    <comment ref="R5" authorId="4" shapeId="0" xr:uid="{00000000-0006-0000-0500-000005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n°3-2025-969 del 03/06/2025
Respuesta:
    Se aprobó prórroga mediante memorando n°3-2026-747 del 11/06/2026
</t>
      </text>
    </comment>
    <comment ref="S5" authorId="5" shapeId="0" xr:uid="{00000000-0006-0000-0500-000006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
      </text>
    </comment>
    <comment ref="AB5" authorId="6" shapeId="0" xr:uid="{00000000-0006-0000-0500-000007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
      </text>
    </comment>
    <comment ref="R6" authorId="7" shapeId="0" xr:uid="{00000000-0006-0000-0500-000008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n°3-2025-969 del 03/06/2025
Respuesta:
    Se aprobó prórroga mediante memorando n°3-2026-747 del 11/06/2026
</t>
      </text>
    </comment>
    <comment ref="S6" authorId="8" shapeId="0" xr:uid="{00000000-0006-0000-0500-000009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n°3-2024-946 del 29/05/2024 
Se aprobó segunda prórroga mediante memorando 
3-2023-1813 del 02/11/2023 
Se aprobó prórroga mediante memorando n°3-2023-1216 y 3-2023-1217 del 18/07/2024 
</t>
      </text>
    </comment>
    <comment ref="AB6" authorId="9" shapeId="0" xr:uid="{00000000-0006-0000-0500-00000A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
      </text>
    </comment>
    <comment ref="R7" authorId="10" shapeId="0" xr:uid="{00000000-0006-0000-0500-00000B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n°3-2025-969 del 03/06/2025
Respuesta:
    Se aprobó prórroga mediante memorando n°3-2026-747 del 11/06/2026
</t>
      </text>
    </comment>
    <comment ref="S7" authorId="11" shapeId="0" xr:uid="{00000000-0006-0000-0500-00000C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tercera prórroga mediante memorando n°3-2024-2168 y 3-2024-2172 del 26/12/2024. 
Se aprobó segunda prórroga mediante memorando n°3-2024-946 del 29/05/2024 
Se aprobó prórroga mediante memorando n°3-2023-1813 del 02/11/2023. 
</t>
      </text>
    </comment>
    <comment ref="AB7" authorId="12" shapeId="0" xr:uid="{00000000-0006-0000-0500-00000D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
      </text>
    </comment>
    <comment ref="R8" authorId="13" shapeId="0" xr:uid="{00000000-0006-0000-0500-00000E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n°3-2025-969 del 03/06/2025
Respuesta:
    Se aprobó prórroga mediante memorando n°3-2026-747 del 11/06/2026
</t>
      </text>
    </comment>
    <comment ref="S8" authorId="14" shapeId="0" xr:uid="{00000000-0006-0000-0500-00000F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tercera prórroga mediante memorando n°3-2024-2168 y 3-2024-2172 del 26/12/2024. 
Se aprobó segunda prórroga mediante memorando n°3-2024-946 del 29/05/2024 
Se aprobó prórroga mediante memorando n°3-2023-1813 del 02/11/2023. 
</t>
      </text>
    </comment>
    <comment ref="AB8" authorId="15" shapeId="0" xr:uid="{00000000-0006-0000-0500-000010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
      </text>
    </comment>
    <comment ref="R9" authorId="16" shapeId="0" xr:uid="{00000000-0006-0000-0500-000011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n°3-2025-969 del 03/06/2025
Respuesta:
    Se aprobó prórroga mediante memorando n°3-2026-747 del 11/06/2026
</t>
      </text>
    </comment>
    <comment ref="S9" authorId="17" shapeId="0" xr:uid="{00000000-0006-0000-0500-000012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tercera prórroga mediante memorando n°3-2024-2168 y 3-2024-2172 del 26/12/2024. 
Se aprobó segunda prórroga mediante memorando n°3-2024-946 del 29/05/2024 
Se aprobó prórroga mediante memorando n°3-2023-1813 del 02/11/2023. 
</t>
      </text>
    </comment>
    <comment ref="AB9" authorId="18" shapeId="0" xr:uid="{00000000-0006-0000-0500-000013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
      </text>
    </comment>
    <comment ref="R10" authorId="19" shapeId="0" xr:uid="{00000000-0006-0000-0500-000014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prórroga mediante memorando n°3-2025-969 del 03/06/2025
Respuesta:
    Se aprobó prórroga mediante memorando n°3-2026-747 del 11/06/2026
</t>
      </text>
    </comment>
    <comment ref="S10" authorId="20" shapeId="0" xr:uid="{00000000-0006-0000-0500-000015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segunda prórroga mediante memorando n°3-2024-2168 y 3-2024-2172 del 26/12/2024. 
Se aprobó prórroga mediante memorando n°3-2024-532 del 13/03/2024. 
</t>
      </text>
    </comment>
    <comment ref="AB10" authorId="21" shapeId="0" xr:uid="{00000000-0006-0000-0500-00001600000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
      </text>
    </comment>
  </commentList>
</comments>
</file>

<file path=xl/sharedStrings.xml><?xml version="1.0" encoding="utf-8"?>
<sst xmlns="http://schemas.openxmlformats.org/spreadsheetml/2006/main" count="1929" uniqueCount="615">
  <si>
    <t>SEGUIMIENTO PLANES DE MEJORAMIENTO LOTERÍA DE BOGOTÁ</t>
  </si>
  <si>
    <r>
      <t>CODIGO:</t>
    </r>
    <r>
      <rPr>
        <sz val="8"/>
        <color theme="1"/>
        <rFont val="Arial Narrow"/>
        <family val="2"/>
      </rPr>
      <t xml:space="preserve"> FRO102-561-2</t>
    </r>
  </si>
  <si>
    <r>
      <t xml:space="preserve">FECHA: </t>
    </r>
    <r>
      <rPr>
        <sz val="8"/>
        <rFont val="Arial Narrow"/>
        <family val="2"/>
      </rPr>
      <t>06/06/2026</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</si>
  <si>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</si>
  <si>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</si>
  <si>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</si>
  <si>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</si>
  <si>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</si>
  <si>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</si>
  <si>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Origen del hallazgo</t>
  </si>
  <si>
    <t>El origen puede ser interno o externo</t>
  </si>
  <si>
    <t>Fuente de hallazgo</t>
  </si>
  <si>
    <t>Indica si es Auditoría Interna, Auditoría Externa - Contraloría de Bogotá, Auditoría Externa - Veeduría Distrital, Auditoría Externa - Supersalud, Auditoría Externa - Archivo Distrital, Auditoría Externa - Otro (especificar en detalle), Revisión por la Dirección, Tratamiento Producto/Servicio No Conforme, Medición de Indicadores, Mapa de Riesgos, Autoevaluación del Proceso, Sistema de Gestión, Quejas y Reclamos, Normograma, Otro (describir en detalle).</t>
  </si>
  <si>
    <t>Detalle de la fuente</t>
  </si>
  <si>
    <t>Nombre completo del informe origen del hallazgo</t>
  </si>
  <si>
    <t>Proceso afectado</t>
  </si>
  <si>
    <t>Nombre del proceso auditado</t>
  </si>
  <si>
    <t>Número único del Hallazgo</t>
  </si>
  <si>
    <t>Número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</si>
  <si>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</si>
  <si>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</si>
  <si>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</si>
  <si>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</si>
  <si>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</si>
  <si>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</si>
  <si>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</si>
  <si>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Número único de la acción de mejora</t>
  </si>
  <si>
    <t xml:space="preserve">Número consecutivo de conformidad con la cantidad de acciones formuladas para cada hallzgo, por parte de los procesos auditados.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</si>
  <si>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</si>
  <si>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</si>
  <si>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</si>
  <si>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</si>
  <si>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</si>
  <si>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 acción preventiva)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</si>
  <si>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</si>
  <si>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</si>
  <si>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</si>
  <si>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</si>
  <si>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</si>
  <si>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</si>
  <si>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</si>
  <si>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</si>
  <si>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Fecha de Modificación</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</si>
  <si>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</si>
  <si>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</si>
  <si>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</si>
  <si>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</si>
  <si>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</si>
  <si>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</si>
  <si>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</si>
  <si>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</si>
  <si>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</si>
  <si>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</si>
  <si>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</si>
  <si>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</si>
  <si>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</si>
  <si>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</si>
  <si>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</si>
  <si>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FORMULADA:</t>
    </r>
    <r>
      <rPr>
        <sz val="11"/>
        <color theme="1"/>
        <rFont val="Arial Narrow"/>
        <family val="2"/>
      </rPr>
      <t xml:space="preserve"> Indica que la acción se formuló, pero aún no está en desarrollo, sin embargo, se encuentra en términos.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 Y CERRADA</t>
    </r>
    <r>
      <rPr>
        <sz val="11"/>
        <color theme="1"/>
        <rFont val="Arial Narrow"/>
        <family val="2"/>
      </rPr>
      <t xml:space="preserve">: Indica que la acción se cumplió en un 100% en los plazos establecidos y por ende, se da su cierre.
</t>
    </r>
    <r>
      <rPr>
        <b/>
        <sz val="11"/>
        <color theme="1"/>
        <rFont val="Arial Narrow"/>
        <family val="2"/>
      </rPr>
      <t>REFORMULADA:</t>
    </r>
    <r>
      <rPr>
        <sz val="11"/>
        <color theme="1"/>
        <rFont val="Arial Narrow"/>
        <family val="2"/>
      </rPr>
      <t xml:space="preserve"> Indica que la acción fue reformulada dentro los plazos establecidos.
</t>
    </r>
  </si>
  <si>
    <t>SECCIÓN 4. JUSTIFICACIÓN DE LA EFECTIVIDAD DE LA ACCIÓN / HALLAZGO</t>
  </si>
  <si>
    <t>La verificación de la efectividad, solo aplica para los planes de mejoramiento de auditorías internas y planes derivados de las visitas del Archivo Distrital</t>
  </si>
  <si>
    <t>1. ¿El plan de Mejoramiento cumplió con la acción propuesta en cantidad, calidad y plazo?</t>
  </si>
  <si>
    <t xml:space="preserve">Análisis adelantado por el auditor que realizó el seguimiento, de conformidad con lo reportado por el proceso responsable; en este se indica si se cumplió o no con la acción de mejora formulada. </t>
  </si>
  <si>
    <t>2. ¿La causa raíz identificada fue eliminada o mitigada?</t>
  </si>
  <si>
    <t xml:space="preserve">La ejecución y cumplimiento de la acción de mejora subsano de raíz la causa que originó el hallazgo de auditoría. </t>
  </si>
  <si>
    <t>3. ¿Existen soportes fehacientes de la ejecución?</t>
  </si>
  <si>
    <t>Los soportes aportados por los procesos responsables corresponden a la acción de mejora y unidad de medida formulada.</t>
  </si>
  <si>
    <t>4.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</si>
  <si>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</si>
  <si>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5. ¿La acción generó un cambio estructural o fue solo puntual?</t>
  </si>
  <si>
    <t>Estructural: la acción de mejora permitió modificaciones de fondo realizadas a procedimientos, controles, políticas, etc.; para mejorar las actividades del proceso a largo plazo. 
Puntual: la acción de mejora fue específica y de alcance limitado, la cual solucionó una situación inmediata; teniendo así un efecto correctivo dentro de las actividades del proceso.</t>
  </si>
  <si>
    <t>6. Calificación de la acción</t>
  </si>
  <si>
    <r>
      <t xml:space="preserve">Indica la calificación de efectiva o infectiva, teniendo en cuenta las siguientes combinaciones:
Si las preguntas 1, 2 y 3  se respondieron con "Si", la pregunta 5 con "Estructural" y la pregunta 4 con "No/No aplica",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1: </t>
    </r>
    <r>
      <rPr>
        <sz val="11"/>
        <rFont val="Arial Narrow"/>
        <family val="2"/>
      </rPr>
      <t xml:space="preserve">si la acción se califica "EFECTIVA" la acción se CIERRA; en caso contrario, NO SE CIERRA. 
</t>
    </r>
    <r>
      <rPr>
        <b/>
        <sz val="11"/>
        <rFont val="Arial Narrow"/>
        <family val="2"/>
      </rPr>
      <t xml:space="preserve">Nota 2: </t>
    </r>
    <r>
      <rPr>
        <sz val="11"/>
        <rFont val="Arial Narrow"/>
        <family val="2"/>
      </rPr>
      <t xml:space="preserve">el "No aplica" hace referencia a las acciones formuladas que sus hallazgos no se relacionan con riesgos identificados en la entidad. 
</t>
    </r>
    <r>
      <rPr>
        <b/>
        <sz val="11"/>
        <rFont val="Arial Narrow"/>
        <family val="2"/>
      </rPr>
      <t>Nota 3:</t>
    </r>
    <r>
      <rPr>
        <sz val="11"/>
        <rFont val="Arial Narrow"/>
        <family val="2"/>
      </rPr>
      <t xml:space="preserve"> en relación con las acciones incumplidas, la efectividad se evaluará posterior al mes calendario fijado para su cumplimiento. </t>
    </r>
  </si>
  <si>
    <t>7.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</si>
  <si>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</si>
  <si>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8. Fuente Origen cierre hallazgo y/u observación</t>
  </si>
  <si>
    <r>
      <t xml:space="preserve">Indica si el seguimiento fue realizado por la OCI </t>
    </r>
    <r>
      <rPr>
        <sz val="11"/>
        <color rgb="FF00B050"/>
        <rFont val="Arial Narrow"/>
        <family val="2"/>
      </rPr>
      <t>o</t>
    </r>
    <r>
      <rPr>
        <sz val="11"/>
        <color theme="1"/>
        <rFont val="Arial Narrow"/>
        <family val="2"/>
      </rPr>
      <t xml:space="preserve"> por el ente de control externo. </t>
    </r>
  </si>
  <si>
    <t>9.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</si>
  <si>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</si>
  <si>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</si>
  <si>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 xml:space="preserve">Seguimiento I Trimestre </t>
  </si>
  <si>
    <t>Seguimiento II Trimestre</t>
  </si>
  <si>
    <t>Seguimiento III Trimestre</t>
  </si>
  <si>
    <t>Seguimiento IV Trimestre</t>
  </si>
  <si>
    <t>Causa(s) del hallazgo</t>
  </si>
  <si>
    <t>Tipo de acción Propuesta</t>
  </si>
  <si>
    <t>Fecha de inicio
(DD-MM-AA)</t>
  </si>
  <si>
    <t>Fecha terminación
(DD-MM-AA)</t>
  </si>
  <si>
    <t>Modificación 
Fecha terminación
(DD-MM-AA)</t>
  </si>
  <si>
    <t>1. Fecha seguimiento</t>
  </si>
  <si>
    <t>1.Detalle del avance de la acción de mejora</t>
  </si>
  <si>
    <t>1.Actividades realizadas  a la fecha</t>
  </si>
  <si>
    <t>1.Resultado del indicador</t>
  </si>
  <si>
    <t>1. 25% avance en ejecución de la meta</t>
  </si>
  <si>
    <t>1.Alerta</t>
  </si>
  <si>
    <t>1.Analisis - Seguimiento OCI</t>
  </si>
  <si>
    <t>1.Auditor que realizó el seguimiento</t>
  </si>
  <si>
    <t>2.Fecha seguimiento</t>
  </si>
  <si>
    <t>2.Detalle del avance de la acción de mejora</t>
  </si>
  <si>
    <t>2.Actividades realizadas  a la fecha</t>
  </si>
  <si>
    <t>2.Resultado del indicador</t>
  </si>
  <si>
    <t>2. 50% avance en ejecución de la meta</t>
  </si>
  <si>
    <t>2.Alerta</t>
  </si>
  <si>
    <t>2.Analisis - Seguimiento OCI</t>
  </si>
  <si>
    <t>2.Auditor que realizó el seguimiento</t>
  </si>
  <si>
    <t>3.Fecha seguimiento</t>
  </si>
  <si>
    <t>3.Detalle del avance de la acción de mejora</t>
  </si>
  <si>
    <t>3.Actividades realizadas  a la fecha</t>
  </si>
  <si>
    <t>3.Resultado del indicador</t>
  </si>
  <si>
    <t>3. 75% avance en ejecución de la meta</t>
  </si>
  <si>
    <t>3.Alerta</t>
  </si>
  <si>
    <t>3.Analisis - Seguimiento OCI</t>
  </si>
  <si>
    <t>3.Auditor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</si>
  <si>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</si>
  <si>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</si>
  <si>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</si>
  <si>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</si>
  <si>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</si>
  <si>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</si>
  <si>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t>
  </si>
  <si>
    <t>9. Detalle de la fuente
(Este campo solo aplica para los planes de mejoramiento externos)</t>
  </si>
  <si>
    <t>Origen_Interno</t>
  </si>
  <si>
    <t>Auditoría Interna</t>
  </si>
  <si>
    <t>Auditoría a revisión criterios FURAG</t>
  </si>
  <si>
    <t>MIPG</t>
  </si>
  <si>
    <r>
      <rPr>
        <b/>
        <sz val="10"/>
        <rFont val="Arial Narrow"/>
        <family val="2"/>
      </rPr>
      <t xml:space="preserve">TEMA: DEBILIDADES EN LA EXISTENCIA Y COHERENCIA DE LAS EVIDENCIAS QUE SOPORTARON LAS RESPUESTAS DADAS EN EL MARCO DEL DILIGENCIAMIENTO DEL FORMULARIO FURAG
HALLAZGO No.2
</t>
    </r>
    <r>
      <rPr>
        <sz val="10"/>
        <rFont val="Arial Narrow"/>
        <family val="2"/>
      </rPr>
      <t xml:space="preserve">
En el marco de la verificación de las evidencias cargadas por la entidad para soportar las respuestas de las 177 de 437 preguntas objeto de verificación del Formulario FURAG vigencia 2024, seleccionadas previamente mediante muestreo aleatorio, se realizó revisión de la calidad de las respuestas que evidencian las actividades que dan cumplimiento a los aspectos y/o criterios evaluados; identificando que el 18% (33 de 177) presentó debilidades, por cuanto: 
•	Para el 12% (22 de 177) de las preguntas, la entidad no registró respuesta (ver celdas resaltadas en color rojo de la Tabla No. 12)
•	Para el 6% (11 de 177) de las preguntas verificadas, las respuestas registradas no reflejan en un 100% la realidad de la gestión institucional de la entidad durante la vigencia evaluada (ver celdas resaltadas en color amarillo de la Tabla No. 12)
Adicional, y en el marco de la verificación se identificó que del total de las preguntas (27, de la n°313 a 340) de la Política de Gestión Documental, la entidad únicamente respondió 2 (n°313 y 314)</t>
    </r>
  </si>
  <si>
    <t>Se identificó una debilidad en la verificación de las evidencias aportadas en las respuestas 
del formulario FURAG</t>
  </si>
  <si>
    <t xml:space="preserve">Realizar una mesa de trabajo de verificación de respuestas y evidencias del formulario FURAG entre la Oficina de Atención al Cliente y la Oficina Asesora de Planeación </t>
  </si>
  <si>
    <t>Acta suscrita entre la Oficina de Atención al Cliente y la Oficina Asesora
de Planeación</t>
  </si>
  <si>
    <t>Acción de mejora</t>
  </si>
  <si>
    <t xml:space="preserve"> Profesional III Atención al Cliente</t>
  </si>
  <si>
    <t>16/10/2025</t>
  </si>
  <si>
    <t>31/12/2025</t>
  </si>
  <si>
    <t>La acción de mejora propuesta reformulada está en término para ejecutar toda vez que la mesa de trabajo entre la Oficina de Atención al Cliente y la Oficina Asesora de Planeación se llevará a cabo para el reporte del FURAG del año 2027 y con antelación al reporte se desarrollará dicha reunión o mesa de trabajo para la verificación de respuestas y evidencias del formulario FURAG</t>
  </si>
  <si>
    <t>La acción continua en ejecución, hasta atnto se lleve a cabo el reporte de FURAG 2027</t>
  </si>
  <si>
    <t>Julio César Páez Gómez</t>
  </si>
  <si>
    <t>En ejecución</t>
  </si>
  <si>
    <t>SI</t>
  </si>
  <si>
    <t>NO</t>
  </si>
  <si>
    <t>NO APLICA</t>
  </si>
  <si>
    <t xml:space="preserve">AUDITORÍA AL PROCESO GESTIÓN DOCUMENTAL 2022 </t>
  </si>
  <si>
    <t xml:space="preserve">GESTION DOCUMENTAL </t>
  </si>
  <si>
    <t>TEMA: Directiva 008 de 2021 –Manual Especifico de Funciones y Competencias Laborales del empleo – redacción de funciones y competencias comportamentales comunes y por nivel jerárquico.
De la verificación realizada a la estructura de redacción del propósito y funciones, así como de la relación de competencias comportamentales comunes y por nivel jerárquico registradas en los Manuales Específicos de Funciones y Competencias Laborales de los empleos Secretaría General y jefe Unidad de Recursos Físicos contenidos en las Resoluciones internas 180 de 2021 y 129 de 2016; respectivamente, se evidenció debilidades en: 1) la utilización inadecuada de verbos registrados en el propósito y funciones, 2) inexistencia de la condición en la redacción de algunas funciones (requerimientos de calidad que se espera obtener en los resultados de la función laboral); y, 3) ausencia de competencias requeridas en el Decreto 815 de 2018, artículos 2.2.4.7 y 2.2.4.8. A continuación, el detalle de las debilidades identificadas:
•	Los verbos "Evaluar" y "controlar" utilizados en el PROPOSITO de la Secretaría General corresponden al nivel Profesional.
•	Los verbos utilizados en la redacción de las funciones 1, 8, 17, 21, 23, 25 y 26 del cargo Secretaría General y en las funciones 11 y 12 del cargo Jefe Unidad de Recursos Físicos, corresponden a otros niveles como el de asesor, profesional y técnico; y, en el caso del verbo "VELAR" en una de las funciones de la Jefe Unidad de Recursos Físicos no está contemplado en la guía. 
•	En las funciones 2, 16, 23 y 25 del cargo Secretaría General no está presente la Condición 
•	En las funciones, 11 y 12 del cargo Jefe Unidad de Recursos Físicos, no son claros los requerimientos de calidad que se espera obtener en los resultados de la función laboral.
•	En las competencias comportamentales comunes para el cargo Jefe de la Unidad de Recursos Físicos, no se encuentran las siguientes: Aprendizaje continuo, orientación a resultados, orientación al usuario y al ciudadano y lo referente a la adaptación al cambio.
•	En cuanto a las competencias comportamentales por nivel jerárquico, en el cargo de Secretaría General, no contempla la resolución de conflictos y en el cargo de la Jefatura de Unidad de Recursos Físicos, no contempla ninguna de las competencias establecidas en el Decreto 815 de 2018, artículo 2.2.4.8. nivel profesional.</t>
  </si>
  <si>
    <t>1. Inadecuada utilización de los verbos regsitrados e el propósito y funciones establecidas en el manual de funciones.</t>
  </si>
  <si>
    <t>Realizar plan de trabajo para la vigencia 2025, el cual incluya entre otros aspectos, la contratación de un profesional que elabore los manuales de funciones de acuerdo con los lineamientos normativos y los requerimientos y necesidades la entidad, así como la aprobación y suscripción de los actos administrativos por medio de los cuales se adopten dichos manuales.</t>
  </si>
  <si>
    <t>Actos administrativos de
adopción de los manuales
de funciones</t>
  </si>
  <si>
    <t xml:space="preserve">Acción Correctiva </t>
  </si>
  <si>
    <t>Talento Humano</t>
  </si>
  <si>
    <t>Actualmente se ejecuta la  segunda  fase del estudio Técnico de Rediseño Organizacional – Modelación Etapa 1, este equipo se encuentra a cargo de la Secretaria General.
 Desarrollado en tres fases, con un plazo de ejecución de seis (6) meses, cuya finalización se proyecta para el mes de agosto de 2026, estos resultados serviran de insumo para el trámite ante el DASCD  encargado de dar la viabilidad técnica.  una vez se tenga este aval se procedera a la actualización de los manuales de funciones.</t>
  </si>
  <si>
    <t>Mediante memorando SIGA 3-2026-821 del 30 de junio de 2026, la Unidad de Talento Humano solicitó ampliar la fecha de esta actividad al 31 de diciembre de 2027, argumentando que la Entidad se encuentra en proceso de Rediseño de la planta, el proyecto que inicialmente se divide en tres (3) etapas, las cuales se tiene previsto finalizar en agosto de 2026; sujeto al aval del DASCD. Adicionalmente, en el mismo memorando indican que no es viable finalizar la actualización de los manuales de funciones antes del 31 de diciembre de 2027. 
De acuerdo con esto, la OCI a través de memorando 3-2026-823 del 30 de junio aprobó dichas ampliaciones de plazo.</t>
  </si>
  <si>
    <t>AUDITORÍA EJSA- LOTERÍAS 2022</t>
  </si>
  <si>
    <t>De la verificación realizada a la estructura de redacción del propósito y funciones, así como de la relación de competencias comportamentales comunes y por nivel jerárquico registradas en los Manuales Específicos de Funciones y Competencias Laborales de los empleos relacionados con jefatura de  Unidad de Loterías, el cargo de 2 profesionales I y un auxiliar Administrativo,  contenido en la Resoluciones internas Nos.129 de 2016 y 85 de 2021; respectivamente, se evidenció debilidades en: 1) la utilización inadecuada de verbos registrados en el propósito y funciones, 2) inexistencia de la condición en la redacción de algunas funciones (requerimientos de calidad que se espera obtener en los resultados de la función laboral); y, 3) ausencia de competencias requeridas en el Decreto 815 de 2018, artículos 2.2.4.7 y 2.2.4.8.</t>
  </si>
  <si>
    <t>1. Inadecuada utilización de los verbos registrados e el propósito y funciones establecidas en el manual de funciones.</t>
  </si>
  <si>
    <t>Auditoría Gestión Jurídica 2022</t>
  </si>
  <si>
    <t xml:space="preserve">TEMA: DIRECTIVA 008 DE 2021 –MANUAL ESPECIFICO DE FUNCIONES Y COMPETENCIAS LABORALES DEL EMPLEO – REDACCIÓN DE FUNCIONES Y COMPETENCIAS COMPORTAMENTALES COMUNES Y POR NIVEL JERÁRQUICO.
De la verificación realizada a la estructura de redacción del propósito y funciones, así como de la relación de competencias comportamentales comunes y por nivel jerárquico registradas en los Manuales Específicos de Funciones y Competencias Laborales de los empleos de Profesional II y Profesional III, contenidos en la Resolución No. 129 de 2016; respectivamente, se evidenció debilidades en: 1) la utilización inadecuada de verbos registrados en las funciones, 2) inexistencia de la condición en la redacción de algunas funciones (requerimientos de calidad que se espera obtener en los resultados de la función laboral); y, 3) ausencia de competencias requeridas en el Decreto 815 de 2018, artículos 2.2.4.7 y 2.2.4.8. A continuación, el detalle de las debilidades identificadas:
• Los verbos utilizados en la redacción de las funciones del Profesional II de la Secretaría General, como son: "Liderar, aumentar y participar" corresponden al nivel Directivo y Técnico.
• Los verbos utilizados en la redacción de las funciones del Profesional III de la Secretaría General, como son: "Llevar e impulsar" no corresponden a ningún verbo de los mencionados y aceptados por la guía del DAFP, para el cargo de nivel profesional y el verbo “Participar” corresponde al nivel técnico. 
• En las funciones, 8, 12, 14 y 15 del Profesional II de la Secretaría General, no está presente la condición.
• En las funciones, 3, 12, 14, 16, 17, 18, 19, 20, 22, 23 y 24 del Profesional III de la Secretaría General, no está presente la condición.
• En las competencias comportamentales comunes para los cargos de Profesional II y Profesional III, de la Secretaría General, no se encuentran las siguientes: La Orientación a resultados, Orientación al usuario y al ciudadano, Trabajo en equipo y Adaptación al cambio.
• En cuanto a las competencias comportamentales por nivel jerárquico, en los cargos de Profesional II y Profesional III, no contempla ninguna de las competencias establecidas en el Decreto 815 de 2018, artículo 2.2.4.8. nivel profesional.
Responsable de liderar formulación de Plan de Mejoramiento: Secretaría General y Unidad de Talento Humano, ya que la entidad al momento de asignar funciones a algún servidor (a) público (a), deberá tenerse en cuenta que se trate de responsabilidades enmarcadas en el propósito, funciones, nivel jerárquico y requisitos asignados al empleo (Guía DAFP).
</t>
  </si>
  <si>
    <t>1. Inadecuada utilización de los verbos registrados en el propósito y en las funciones establecidas en el manual de funciones, así como la condición en algunas funciones.
2. Ineficiencia en la redacción de las competencias comportamentales comunes en algunos cargos, incluidas en la guía de manual de funciones y Decreto 815 de 2018.</t>
  </si>
  <si>
    <t>Auditoria Gestión Financiera y Contable 2022</t>
  </si>
  <si>
    <t>GESTIÓN FINANCIERA Y CONTABLE</t>
  </si>
  <si>
    <r>
      <rPr>
        <b/>
        <sz val="10"/>
        <rFont val="Arial Narrow"/>
        <family val="2"/>
      </rPr>
      <t>TEMA: DIRECTIVA 008 DE 2021 – Manual Especifico de Funciones y Competencias Laborales del Empleo – Redacción de funciones y competencias comportamentales comunes y por nivel jerárquico.</t>
    </r>
    <r>
      <rPr>
        <sz val="10"/>
        <rFont val="Arial Narrow"/>
        <family val="2"/>
      </rPr>
      <t xml:space="preserve">
De la verificación realizada a la estructura de redacción del propósito y funciones, así como de la relación de competencias comportamentales comunes y por nivel jerárquico registradas en los manual específicos de funciones y competencias laborales de los empleos relacionados con jefatura de  unidad de financiera y contable, y la  tesorería general de la entidad, establecidas en las Resoluciones Internas Nos.000214 de 2019 y 85 de 2021; respectivamente, se evidenció debilidades en: 1) la utilización inadecuada de verbos registrados en el propósito y funciones, 2) inexistencia de la condición en la redacción de algunas funciones (requerimientos de calidad que se espera obtener en los resultados de la función laboral); y, 3) ausencia de competencias requeridas en el Decreto 815 de 2018, artículos 2.2.4.7 y 2.2.4.8. A continuación, el detalle de las debilidades identificadas:
</t>
    </r>
    <r>
      <rPr>
        <b/>
        <u/>
        <sz val="10"/>
        <rFont val="Arial Narrow"/>
        <family val="2"/>
      </rPr>
      <t>a) Cargo jefe Unidad Financiera y Contable.</t>
    </r>
    <r>
      <rPr>
        <b/>
        <sz val="10"/>
        <rFont val="Arial Narrow"/>
        <family val="2"/>
      </rPr>
      <t xml:space="preserve">
</t>
    </r>
    <r>
      <rPr>
        <sz val="10"/>
        <rFont val="Arial Narrow"/>
        <family val="2"/>
      </rPr>
      <t xml:space="preserve">
</t>
    </r>
    <r>
      <rPr>
        <b/>
        <sz val="10"/>
        <rFont val="Arial Narrow"/>
        <family val="2"/>
      </rPr>
      <t>Validación del propósito y las Funciones entre la 1 a la 8, 22 y 23:</t>
    </r>
    <r>
      <rPr>
        <sz val="10"/>
        <rFont val="Arial Narrow"/>
        <family val="2"/>
      </rPr>
      <t xml:space="preserve">
• Los verbos “CUMPLIR”,"DIRIGIR" y "PLANIFICAR" utilizados en el PROPOSITO de la Jefatura de Unidad Financiera y Contable, No corresponden y/o no se encuentran determinados en la guía que permite la elaboración de las funciones y propósitos principales por cada nivel de empleo de conformidad con la Directiva 008 de 2021; así, el verbo cumplir, corresponde a un cargo asistencial y el verbo planificar es asignado al nivel asesor.
• Al validar los verbos incluidos en las funciones del Cargo de profesional, correspondiente a la jefatura de la unidad financiera y contable de conformidad con la Resolución 085 de 2021; se observa: Los verbos utilizados en la redacción de las funciones 9 y 22 (Verbos PROPONER y PARTICIPAR) no corresponden al nivel de la jefatura de la Unidad Financiera y Contable.
• Las funciones 7, 8 y 22 carecen de Condición
</t>
    </r>
  </si>
  <si>
    <t xml:space="preserve">1. Inadecuada utilización de los verbos registrados en el propósito y en las funciones establecidas en el manual de funciones, así como la condición en algunas funciones.
</t>
  </si>
  <si>
    <t>Jefe Unidad de Talento Humano</t>
  </si>
  <si>
    <r>
      <rPr>
        <b/>
        <sz val="10"/>
        <rFont val="Arial Narrow"/>
        <family val="2"/>
      </rPr>
      <t xml:space="preserve">Validación de Conocimientos:
</t>
    </r>
    <r>
      <rPr>
        <sz val="10"/>
        <rFont val="Arial Narrow"/>
        <family val="2"/>
      </rPr>
      <t xml:space="preserve">
• En las competencias comportamentales comunes para el cargo jefe de la Unidad Financiera y Contable no se encuentran las siguientes: Aprendizaje continuo, orientación a resultados, orientación al usuario y al ciudadano y lo referente a la adaptación al cambio. Para el cargo de Profesionales 1 (2 cargos) del manual de funciones, no están contempladas: Aprendizaje continuo, Orientación a resultados y Adaptación al cambio. Con relación al cargo de auxiliar administrativo, las competencias comportamentales:  Aprendizaje continuo, Orientación a resultados, Trabajo en equipo y Adaptación al cambio, no se encuentran contempladas en el Manual de funciones.
Las competencias comportamentales por nivel jerárquico no se encuentran contempladas en el Manual de Funciones de la entidad.
• Al validar las funciones definidas en los numerales 9 al 21 de la Resolución 085 de 2021, para el cargo de jefe Unidad financiera y contable no se evidencian los requerimientos de calidad que se espera obtener en los resultados de la función laboral; observando que las funciones asignadas requieren de destrezas y/o conocimientos en el ámbito jurídico, lo cual no se encuentra soportado en la hoja de vida del funcionario.
</t>
    </r>
    <r>
      <rPr>
        <b/>
        <sz val="10"/>
        <rFont val="Arial Narrow"/>
        <family val="2"/>
      </rPr>
      <t xml:space="preserve">Competencias comportamentales comunes y por nivel jerárquico registradas en el manual de funciones frente al decreto 815 de 2018: </t>
    </r>
    <r>
      <rPr>
        <sz val="10"/>
        <rFont val="Arial Narrow"/>
        <family val="2"/>
      </rPr>
      <t xml:space="preserve">
• Competencias comportamentales comunes: En el manual de Trabajadores Oficiales de la entidad, estás competencias están establecidas como HABILIDADES y contempla para el presente cargo las siguientes: transparencia, compromiso con la organización, trabajo en equipo y colaboración; no obstante, frente al Decreto 815 de 2018, no se identifican competencias: adaptación al cambio, aprendizaje continuo, orientación a resultados y orientación al usuario y ciudadano.
• </t>
    </r>
    <r>
      <rPr>
        <b/>
        <sz val="10"/>
        <rFont val="Arial Narrow"/>
        <family val="2"/>
      </rPr>
      <t xml:space="preserve">Competencias por nivel jerárquico: El manual de trabajadores oficiales no contempla estas competencias.
</t>
    </r>
    <r>
      <rPr>
        <sz val="10"/>
        <rFont val="Arial Narrow"/>
        <family val="2"/>
      </rPr>
      <t xml:space="preserve">
</t>
    </r>
    <r>
      <rPr>
        <b/>
        <sz val="10"/>
        <rFont val="Arial Narrow"/>
        <family val="2"/>
      </rPr>
      <t>b) Tesorera General</t>
    </r>
    <r>
      <rPr>
        <sz val="10"/>
        <rFont val="Arial Narrow"/>
        <family val="2"/>
      </rPr>
      <t xml:space="preserve">
</t>
    </r>
    <r>
      <rPr>
        <b/>
        <sz val="10"/>
        <rFont val="Arial Narrow"/>
        <family val="2"/>
      </rPr>
      <t>Validación de funciones:</t>
    </r>
    <r>
      <rPr>
        <sz val="10"/>
        <rFont val="Arial Narrow"/>
        <family val="2"/>
      </rPr>
      <t>• Los verbos “MANEJAR y REALIZAR” utilizados en el PROPOSITO PRINCIPAL del cargo de Tesorero General, No corresponden y/o no se encuentran determinados en la guía que permite la elaboración de las funciones y propósitos principales por cada nivel de empleo de conformidad con la Directiva 008 de 2021; así, mismo los verbos PARTICIPAR, MANEJAR y LLEVAR utilizados en la descripción de las funciones asignadas al cargo de nivel profesional de la tesorera general. 
• Las funciones 2, 3, 4, 5, 6, 7, 8, 9,10,11, 12, 13, 14 y 16 carecen de Condición.</t>
    </r>
  </si>
  <si>
    <t>1. Ineficiencia en la redacción de las competencias comportamentales comunes en algunos cargos, incluidas en la guía de manual de funciones y Decreto 815 de 2018.
2. Inadecuada utilización de los verbos registrados en el propósito y en las funciones establecidas en el manual de funciones, así como la condición en algunas funciones.</t>
  </si>
  <si>
    <t>34/02/2023</t>
  </si>
  <si>
    <t>Auditoría Gestión Bienes y Servicios 2023</t>
  </si>
  <si>
    <t>GESTIÓN DE BIENES Y SERVICIOS</t>
  </si>
  <si>
    <t>De la verificación realizada a la estructura de redacción del propósito y funciones de los empleos relacionados con los cargos de Almacenista y Secretaria establecidas en las Resoluciones Internas 129 de 2016. 
Cargo de Almacenista
• Al validar los verbos incluidos en las funciones del Cargo de profesional, correspondiente a la almacenista de conformidad con la Resolución 085 de 2021; se observa: Los verbos utilizados en la redacción de las funciones 1, 4, y 13 (Verbos CONTROLAR,  ATENDER y PARTICIPAR) no corresponden al nivel asistencial.
• En el caso de las funciones asignadas al cargo de almacenista, en las funciones 3, 5, 6, 11, 13 y 14 no está presente la condición como requerimientos de calidad.
• No se observan COMPETENCIAS COMPORTAMENTALES COMÚNES como : La Orientación a resultados, Orientación al usuario y al ciudadano, Trabajo en equipo y Adaptación al cambio.
• No se observan COMPETENCIAS POR NIVEL JERARQUICO.
Cargo de Secretaria.
Al validar los verbos incluidos en las funciones del Cargo de profesional, correspondiente a la almacenista de conformidad con la Resolución 085 de 2021; se observa: Los verbos utilizados en la redacción de las funciones 1, 4, y 13 (Verbos APLICAR, ATENDER y PARTICIPAR) no corresponden al nivel asistencial.
• En el caso de las funciones asignadas al cargo de almacenista, en las funciones 10 y 11 no está presente la condición como requerimientos de calidad.
• No se observan COMPETENCIAS COMPORTAMENTALES COMÚNES como : La Orientación a resultados, Orientación al usuario y al ciudadano, Trabajo en equipo y Adaptación al cambio.</t>
  </si>
  <si>
    <t>Desconocimiento de la normatividad legal y la Guía Técnica para la Elaboración o Modificación 
del Manual Específico de Funciones y de Competencias Laborales, como instrumento orientador 
para los funcionarios responsables de este proceso en las Entidades Distritales, de tal forma que 
al presentar el documento ante el - DASCD - para su refrendación o concepto técnico, cuente 
con todos los componentes allí explicados.</t>
  </si>
  <si>
    <t>Unidad de Talento Humano</t>
  </si>
  <si>
    <t>AUDITORÍA CONTROL, INSPECCIÓN Y FISCALIZACIÓN 2023</t>
  </si>
  <si>
    <t>CONTROL, INSPECCIÓN Y FISCALIZACIÓN</t>
  </si>
  <si>
    <t>De la verificación realizada a la estructura de redacción del propósito y funciones, así como de la relación de competencias comportamentales comunes y por nivel jerárquico registradas en el manual específicos de funciones y competencias laborales de los empleos relacionados con los cargos Subgerente General, jefe de unidad y profesional I, establecidas en las Resoluciones Internas 228 de 2022, 50 de 2022 y 129 de 2016,  se evidenciaron debilidades en: 1) la utilización inadecuada de verbos registrados en las funciones, 2) inexistencia de la condición en la redacción de algunas funciones (requerimientos de calidad que se espera obtener en los resultados de la función laboral); y, 3) ausencia de competencias requeridas en el Decreto 815 de 2018, artículos 2.2.4.7 y 2.2.4.8.</t>
  </si>
  <si>
    <t>Inadecuada redacción del propósito, funciones, competencias comportamentales y competencias laborales de los empleos relacionados con los cargos Subgerente General, jefe de unidad y profesional I, establecido en el manual de funciones.</t>
  </si>
  <si>
    <t>AUDITORÍA AL PROCESO DE CONTROL INTERNO DISCIPLINARIO</t>
  </si>
  <si>
    <t>CONTROL INTERNO DISCIPLINARIO</t>
  </si>
  <si>
    <t xml:space="preserve">De la verificación realizada a la estructura de redacción sobre el propósito principal, descripción de las funciones esenciales del empleo y conocimientos básicos o esenciales, frente al Manual Especifico de Funciones y Competencias Laborales para los Empleados Públicos de la Lotería de Bogotá, se evidenciaron debilidades en: 1) En cuanto al propósito principal, 2) En relación con las funciones.
• Propósito principal: Revisado el Manual Especifico de Funciones y Competencias Laborales para el Jefe de la Oficina de Control Disciplinario Interno, cumple parcialmente, ya que el verbo “implementar” no es del nivel Directivo.
• Funciones: Se evidenció que los verbos utilizados en la redacción de las funciones atribuidas al cargo de Jefe de la Oficina de Control Disciplinario Interno, en su gran mayoría no corresponden al nivel Directivo. Las funciones 2, 3, 4, 5, 6, 9, 10, 11 y 12 corresponden a otros niveles y no al directivo; la función 7 se cumple parcialmente dado que el verbo “Capacitar” está relacionado con un cargo de nivel Técnico; y la función 8 No cumple por cuanto el verbo “Surtir”, no se encuentra contemplado en la Guía, y al consultar los sinónimos PROVEER, SUMINISTRAR, FACILITAR, estos no corresponden al nivel directivo.
</t>
  </si>
  <si>
    <t>Jefe Unidad de Talento Humano.
Profesional de Talento Humano</t>
  </si>
  <si>
    <t>Auditoría al proceso de Planeación y Direccionamiento Estratégico 2023</t>
  </si>
  <si>
    <t>PLANEACIÓN Y DIRECCIONAMIENTO ESTRATÉGICO</t>
  </si>
  <si>
    <t>De la verificación realizada a la estructura de redacción del propósito y funciones, así como de la relación de competencias comportamentales comunes y por nivel jerárquico registradas en el manual específicos de funciones y competencias laborales del empleado relacionado con el cargo de Jefe de la Oficina Asesora de planeación establecidas en la resolución Interna 228 de 2022. se evidenció debilidades en: 1) la utilización inadecuada de verbos registrados en el propósito y funciones; y, 2) inexistencia de la condición en la redacción de algunas funciones (requerimientos de calidad que se espera obtener en los resultados de la función laboral).</t>
  </si>
  <si>
    <t>1. Inadecuada utilización de los verbos registrados en el propósito y funciones establecidas en el manual de funciones.</t>
  </si>
  <si>
    <t>31/06/2024</t>
  </si>
  <si>
    <t>Auditoría al Proceso de Atención y Servicio al Cliente  2024</t>
  </si>
  <si>
    <t>ATENCIÓN Y SERVICIO AL CLIENTE</t>
  </si>
  <si>
    <t xml:space="preserve">De la verificación realizada al Manual de Funciones del cargo de Secretaría General, respecto de la entrega del manual,  la estructura de redacción sobre el propósito principal, descripción de las funciones esenciales del empleo, conocimientos básicos o esenciales, competencias comportamentales comunes y por nivel jerárquico registradas en el manual de funciones frente al decreto 815 de 2018, estudios registrados en el manual de funciones y experiencia, se evidenciaron las siguientes debilidades: 
• Ausencia del soporte que demuestre la entrega del Manual de funciones a la funcionaria que funge como Secretaría General en la Lotería de Bogotá
• En cuanto al propósito principal: los verbos utilizados en algunas de las funciones como son: el verbo "evaluar" es del nivel asesor y profesional y el verbo "controlar" es del nivel profesional y el verbo "Planear" es del nivel asesor, es decir, pertenecen a otros niveles. 
• En cuanto a las funciones:  los verbos utilizados en la redacción de las funciones atribuidas al cargo de Secretaría General, en las funciones 1, 2, 4, 13, 14, 15, 16 y 17 corresponden a otros niveles y no al directivo. En las funciones 10 y 11, el verbo “Trazar” No existe en la matriz de verbos de la guía.  
</t>
  </si>
  <si>
    <t>Falta de actualización de los manuales de funciones, de acuerdo con la normativa aplicable a la entidad</t>
  </si>
  <si>
    <t>Correctiva</t>
  </si>
  <si>
    <t>Unidad de Talento Humano - Secretaría General - Gerencia General</t>
  </si>
  <si>
    <t xml:space="preserve">De la verificación realizada al Manual de Funciones del cargo profesional III del proceso auditado, respecto de la estructura de redacción sobre el propósito principal, descripción de las funciones esenciales del empleo, conocimientos básicos o esenciales, competencias comportamentales comunes y por nivel jerárquico registradas en el manual de funciones frente al decreto 815 de 2018, estudios registrados en el manual de funciones y experiencia, se evidenciaron las siguientes debilidades: 
• En cuanto al propósito principal: los verbos utilizados en el propósito principal, ya que los verbos utilizados en algunas de las funciones como son: el verbo "Planear" es del nivel asesor y el verbo "Verificar" es del nivel Asesor, Técnico y Asistencial, es decir, pertenecen a otros niveles.
• En cuanto a las funciones:  
o Los verbos utilizados en la redacción de las funciones atribuidas al cargo de Profesional III, en las funciones 1, 2, 3, 4, 6, 7, 9 y 14 corresponden a otros niveles y no al Profesional. En la función 8, el verbo “Adoptar” No existe en la matriz de verbos de la guía.
o No se identificó la condición para las funciones nro. 8 y 14
• En cuanto a competencias comportamentales comunes y por nivel jerárquico: el manual de trabajadores oficiales (Resolución No. 129 de 2016) no contempla estas competencias.
</t>
  </si>
  <si>
    <t>Falta de actualización de los manuales, de acuerdo con la normativa aplicable.</t>
  </si>
  <si>
    <t xml:space="preserve">De la verificación realizada al Manual de Funciones del cargo Secretaria (nivel asistencial) del proceso auditado, respecto de la estructura de redacción sobre el propósito principal, descripción de las funciones esenciales del empleo, conocimientos básicos o esenciales, competencias comportamentales comunes y por nivel jerárquico registradas en el manual de funciones frente al decreto 815 de 2018, estudios registrados en el manual de funciones y experiencia, se evidenciaron las siguientes debilidades: 
• En cuanto a las funciones:  
o los verbos utilizados en la redacción de las funciones atribuidas al cargo de Secretaria, en las funciones 2, 5, 6 y 10 corresponden a otros niveles y no al Asistencial.  
o No se identificó la condición para las funciones nro. 10 y 11
• En cuanto a competencias comportamentales comunes y por nivel jerárquico: el manual de trabajadores oficiales (Resolución No. 129 de 2016) no contempla estas competencias.
</t>
  </si>
  <si>
    <t>PROCESOS DE GESTIÓN FINANCIERA Y CONTABLE Y GESTIÓN DE RECAUDO 2024</t>
  </si>
  <si>
    <t>GESTION DE RECAUDO</t>
  </si>
  <si>
    <t>De la verificación realizada al Manual de Funciones del cargo de Jefe de la Unidad Financiera y Contable, respecto de la entrega del manual incluido en la Resolución No. 85 de 2021, la estructura de redacción sobre el propósito principal, descripción de las funciones esenciales del empleo, conocimientos básicos o esenciales, competencias comportamentales comunes y por nivel jerárquico registradas en el manual de funciones frente al Decreto 815 de 2018, estudios registrados en el manual de funciones y experiencia, se evidenciaron las siguientes debilidades:
• Ausencia de Soporte: No se encontró evidencia que demuestre la entrega del Manual de Funciones al funcionario que funge como Jefe de la Unidad Financiera en la Lotería de Bogotá.
• Propósito Principal: No se identificó el requerimiento de calidad en la redacción del propósito principal.
• Funciones: Los verbos utilizados en algunas de las funciones, como "proponer", "liquidar", "rendir", "promover" y "decretar", no se encuentran dentro de la guía del Departamento Administrativo del Servicio Civil Distrital. Además, los verbos "custodiar" y "participar" están relacionados con un cargo de nivel asistencial, es decir, pertenecen a otros niveles.
• Requerimiento de Calidad: Las funciones 1, 3, 4, 7, 8, 10, 12, 13, 14, 15, 16, 17, 18, 19 y 20 no contienen condición o requerimiento de calidad.
• Evidencia de Realización de Funciones: No se logró obtener evidencia de la realización de las funciones 11, 12, 13, 14, 15, 16, 17 y 19.
• Atributos de Conocimiento y Competencias: No se evidencian en el Manual atributos de conocimiento como MIPG (Modelo Integrado de Planeación y Gestión) y competencias básicas de Aprendizaje Continuo, Orientación a Resultados, Orientación al Usuario y Ciudadano y Adaptación al Cambio. Asimismo, no contiene competencias comportamentales por nivel jerárquico.</t>
  </si>
  <si>
    <t xml:space="preserve">No se encontró evidencia que demuestre la entrega del Manual de Funciones al funcionario que funge como Jefe de la Unidad Financiera en la Lotería de Bogotá, a pesar de estar incluido en los procedimientos de inducción y reinducción y en el de Vinculación, no se encuentra evidencia de su entrega.  
En el Manual de Funciones de la entidad se encuentra desactualizado, ya que en el momento de su elaboración no se tuvo en cuenta la guía establecida por el DASCD ni el manual MIPG, con respecto a los atributos de conocimiento y competencias, razón por la cual en algunos casos no contienen condición o requerimiento de calidad, así como el nivel Jerárquico.
</t>
  </si>
  <si>
    <t>Jefe Unidad de Talento humano</t>
  </si>
  <si>
    <t>De la verificación realizada al Manual de Funciones del cargo Profesional IV del proceso auditado, respecto de la estructura de redacción sobre el propósito principal, descripción de las funciones esenciales del empleo, conocimientos básicos o esenciales, competencias comportamentales comunes y por nivel jerárquico registradas en el manual de funciones frente al Decreto 815 de 2018, estudios registrados en el manual de funciones y experiencia, se evidenciaron las siguientes debilidades:
Funciones:
• En las funciones No. 7 y 11, los verbos “presentar” y “participar” respectivamente están relacionados con un cargo de nivel asistencial.
• Las funciones 1, 3, 5, 6, 8, 10, 11 y 12 no contienen condición o requerimiento de calidad.
• No se logró obtener evidencia de la realización de la función 19 Competencias Comportamentales Comunes y por Nivel Jerárquico.
• El manual de funciones no contiene las competencias básicas de Aprendizaje Continuo, Orientación a Resultados, Orientación al Usuario y Ciudadano, y Adaptación al Cambio.
• El manual de funciones no contiene las competencias comportamentales por nivel jerárquico.</t>
  </si>
  <si>
    <t>En el Manual de Funciones de la entidad se encuentra desactualizado, ya que en el momento de su elaboración no se tuvo en cuenta la guía establecida por el DASCD ni el manual MIPG, con respecto a los atributos de conocimiento y competencias, razón por la cual en algunos casos no contienen condición o requerimiento de calidad, así como el nivel Jerárquico.</t>
  </si>
  <si>
    <t>De la verificación realizada al Manual de Funciones del cargo de Tesorera, respecto de la estructura de redacción sobre el propósito principal, descripción de las funciones esenciales del empleo, conocimientos básicos o esenciales, competencias comportamentales comunes y por nivel jerárquico registradas en el manual de funciones frente al Decreto 815 de 2018, estudios registrados en el manual de funciones y experiencia, se evidenciaron las siguientes debilidades:
• Ausencia de Soporte: No se encontró evidencia que demuestre la entrega del Manual de Funciones al funcionario que funge como Jefe de la Unidad Financiera en la Lotería de Bogotá.
• Propósito Principal: No se identificó el requerimiento de calidad en la redacción del propósito principal.
• Funciones:
o En las funciones No. 1, 8, 11, 13 y 19 los verbos “Cumplir”, “Ingresar”, “Custodiar “, “Presentar” y “Asistir” respectivamente están relacionados con un cargo de nivel asistencial.
o Los verbos “Manejar”, “Llevar”, “Expedir” y “Absolver” de las funciones números 4, 10, 15 y 18 respectivamente no se encuentran relacionados en la guía del Departamento Administrativo del Servicio Civil Distrital
o La función 19 no contiene requerimiento de calidad.</t>
  </si>
  <si>
    <t>Auditoría Proceso Gestión TIC 2024</t>
  </si>
  <si>
    <t>GESTIÓN DE LAS TECNOLOGÍAS Y LA INFORMACIÓN</t>
  </si>
  <si>
    <t>HALLAZGO No. 7
De la verificación realizada al Manual de Funciones del cargo de Jefe de Oficina Gestión Tecnológica y de Innovación, respecto de la entrega del manual,  la estructura de redacción sobre el propósito principal, descripción de las funciones esenciales del empleo, conocimientos básicos o esenciales, competencias comportamentales comunes y por nivel jerárquico registradas en el manual de funciones frente al decreto 815 de 2018, estudios registrados en el manual de funciones y experiencia, se evidenciaron las siguientes debilidades: 
•	En cuanto al propósito principal: los verbos utilizados fueron cuatro (4) de los cuales: “Impulsar y Proponer” no están en la guía, y “Coordinar” es de nivel profesional. Es decir, el único verbo que corresponde al nivel directivo es “Gestionar”. 
•	En cuanto a las funciones:  los verbos utilizados en la redacción de las funciones atribuidas al cargo Jefe de Oficina Gestión Tecnológica y de Innovación, de las 21 funciones, 16 incluyen verbos que no cumplen con el nivel directivo, estas funciones son las No. 1, 3, 4, 5, 7, 8, 10, 12, 14, 15, 16, 17, 18, 19, 20 y 21. 
Este hallazgo fue socializado el día 21/08/2024 por medio de correo electrónico a los profesionales del área de Tecnologías de la Información y a la Jefe de la Unidad de Talento Humano. Con corte al   28 de agosto no se recibió respuesta para objetar o desvirtuar el mismo</t>
  </si>
  <si>
    <t xml:space="preserve">Falta de actualización de los manuales de funciones, de acuerdo con la normativa aplicable en la entidad. </t>
  </si>
  <si>
    <t>Actualización y aprobación del manual de funciones del cargo de Jefe de Oficina Gestión Tecnológica y de Innovación.</t>
  </si>
  <si>
    <t>Manual de funciones actualizado y aprobado.</t>
  </si>
  <si>
    <t>Unidad de Talento humano</t>
  </si>
  <si>
    <t>AUDITORIA AL PROCESO DE GESTION JURIDICA 2024</t>
  </si>
  <si>
    <t>GESTIÓN JURÍDICA</t>
  </si>
  <si>
    <t xml:space="preserve">De la verificación realizada al Manual de Funciones del cargo Jefe de la Oficina Jurídica del proceso auditado, respecto de la estructura de redacción sobre el propósito principal, descripción de las funciones esenciales del empleo, conocimientos básicos o esenciales, competencias comportamentales comunes y por nivel jerárquico registradas en el manual de funciones frente a la guía y al decreto 815 de 2018, estudios registrados en el manual de funciones y experiencia, se evidenciaron las siguientes debilidades: 
• En cuanto a las funciones: Los verbos utilizados en la redacción de las funciones atribuidas al cargo de jefe de la Oficina Jurídica, en las funciones 1, 2, 8, 9, 10, 12, 13, 15 y 16, corresponden a otros niveles y no al Directivo, solo cuatro (4) verbos (Fijar, Dirigir, Representar y administrar), están contemplados en la matriz para las funciones asignadas al jefe de Oficina Jurídica y existe un (1) verbo (constituir) que no está contemplado en la matriz de verbos 
• En cuanto a competencias comportamentales por nivel jerárquico: Incumple, teniendo en cuenta que las competencias comportamentales por nivel jerárquico diseñadas por el Decreto 815 de 2018, no son homogéneas con las asignadas en el Manual de funciones para el nivel Directivo en el cargo de jefe de la Oficina Jurídica 
</t>
  </si>
  <si>
    <t>Falta de claridad sobre los aspectos que deben incluirse en los manuales de funciones de la entidad.</t>
  </si>
  <si>
    <t>Actos administrativos de adopción de los manuales de funciones</t>
  </si>
  <si>
    <t>28/11/2024</t>
  </si>
  <si>
    <t>PROCESOS DE EXPLOTACIÓN DE JUEGOS DE SUERTE Y AZAR-LOTERÍAS 2024</t>
  </si>
  <si>
    <t>EJSA-LOTERIAS</t>
  </si>
  <si>
    <t>De la verificación realizada al Manual de Funciones del cargo de directora de Operación Producto y Comercialización, respecto de la entrega del manual incluido en la Resolución No. 228 de 2022, la estructura de redacción sobre el propósito principal, descripción de las funciones esenciales del empleo, conocimientos básicos o esenciales, competencias comportamentales comunes y por nivel jerárquico registradas en el manual de funciones frente al Decreto 815 de 2018, estudios registrados en el manual de funciones y experiencia, se evidenciaron las siguientes debilidades:
•	Funciones: Los verbos utilizados en algunas de las funciones, como “Diseñar”, “Desarrollar”, “Coordinar “, “analizar”, “Generar”, “Controlar”, “Asistir”, y “Adelantar” no se encuentran asociados al nivel jerárquico directivo dentro de la guía del Departamento Administrativo del Servicio Civil Distrital. 
•	Requerimiento de Calidad: Las funciones 2, 3, 7, 12, 13, 14, 22 y 24 no contienen condición o requerimiento de calidad.
•	Atributos de Conocimiento y Competencias: No se evidencian en el Manual atributos de conocimiento como MIPG (Modelo Integrado de Planeación y Gestión) y competencias básicas de Aprendizaje Continuo, Orientación a Resultados, Orientación al Usuario y Ciudadano y Adaptación al Cambio. Asimismo, no contiene competencias comportamentales por nivel jerárquico.</t>
  </si>
  <si>
    <t>AUDITORIA AL PROCESO DE GESTION DE COMUNICACIONES 2024</t>
  </si>
  <si>
    <t>GESTIÓN DE COMUNICACIONES</t>
  </si>
  <si>
    <t>De la verificación realizada al Manual de Funciones al cargo de Profesional IV del área de Comunicaciones y Mercadeo del proceso auditado, respecto de la estructura de redacción sobre el propósito principal, descripción de las funciones esenciales del empleo, conocimientos básicos o esenciales, competencias comportamentales comunes y por nivel jerárquico registradas en el manual de funciones frente a la guía y al decreto 815 de 2018, estudios registrados en el manual de funciones y experiencia, se evidenciaron las siguientes debilidades: 
• En cuanto a las funciones: Los verbos utilizados en la redacción de las funciones atribuidas al cargo de profesional IV del área de Comunicaciones y Mercadeo, en las funciones 5, 6 y 9 corresponden a otros niveles y no al Profesional, y existe un (1) verbo (proponer) que no está contemplado en la matriz de verbos de la Guía. 
• En cuanto a competencias comportamentales por nivel jerárquico contempladas en el Decreto 815 de 2018, éstas no se encuentran contempladas en el manual de funciones de la entidad para el cargo de Profesional IV. 
• Las funciones 9 y 10 no cuentan con condición.</t>
  </si>
  <si>
    <t>Actos administrativos de adopción del manual de funciones de trabajadores oficiales</t>
  </si>
  <si>
    <t>Actos administrativos de adopción del manuales de funciones de empleados públicos</t>
  </si>
  <si>
    <t>AUDITORÍA AL PROCESO EJSA-APUESTAS 2024</t>
  </si>
  <si>
    <t>EJSA-APUESTAS</t>
  </si>
  <si>
    <r>
      <rPr>
        <b/>
        <sz val="10"/>
        <rFont val="Arial Narrow"/>
        <family val="2"/>
      </rPr>
      <t xml:space="preserve">TEMA: DIRECTIVA 008 DE 2021 – MANUAL ESPECIFICO DE FUNCIONES Y COMPETENCIAS LABORALES DEL EMPLEO – REDACCIÓN DE FUNCIONES Y COMPETENCIAS COMPORTAMENTALES COMUNES Y POR NIVEL JERÁRQUICO.  </t>
    </r>
    <r>
      <rPr>
        <sz val="10"/>
        <rFont val="Arial Narrow"/>
        <family val="2"/>
      </rPr>
      <t xml:space="preserve">
HALLAZGO No.6
De la verificación realizada al Manual de Funciones del cargo de Jefe de Unidad de Apuestas y Control de juegos (Resolución interna nro. 50 de 2022 ), se identificó que el nivel del cargo es profesional y no directivo; situación que difiere inicialmente en los nombres del cargo y de nivel; es decir, se cita como jefe cuando en manual registra que es de nivel profesional. Por ello, las funciones enmarcadas en el manual podrían ser diferentes a la realidad de las actividades que se desarrollan desde dicho cargo. 
De otra parte, respecto de la estructura de redacción sobre el propósito, descripción de las funciones esenciales del empleo, competencias comportamentales comunes y por nivel jerárquico registradas en el manual de funciones frente al Decreto 815 de 2018, experiencia registrada en el manual de funciones y ejecución de las funciones, se evidenciaron las siguientes debilidades: 
• Frente al propósito principal: 
-. El verbo rector “Dirigir” es para el nivel Directivo y Asesor, no para nivel Profesional
-. No se identificó requerimiento de calidad en el propósito principal, ya que, la redacción “de acuerdo con los requerimientos institucionales” no cumple a cabalidad con lo señalado en la guía técnica; es decir, el mismo debe ir asociado al cumplimiento de alguna regulación por ejemplo "cumpliendo con la normatividad vigente"
• Para las 22 funciones asociadas al cargo: 
Ordenamiento gramatical
-. El 18% (4 de 22) funciones siguen parcialmente lo establecido en la guía técnica (funciones n°4, 7, 8 y 9); ya que, la condición contiene debilidades en su redacción.
-. 41% (9 de 22) funciones no siguen lo establecido en la guía (funciones n°5, 10, 12, 15, 16, 18, 19, 21 y 22); ya que, no cuentan con la condición en su redacción. 
Verbos rectores
-. 36% (8 de 22) de las funciones asignadas al jefe de Unidad cuentan con verbos en su redacción que no cumplen con el nivel profesional (funciones n°1, 2, 5, 8, 14, 19, 20 y 21)
-. 14% (3 de 22) de las funciones asignadas al jefe de Unidad cuentan con verbos en su redacción que no se encuentran definidos en la guía técnica (funciones n°15, 16 y 18)
• Frente a las competencias del cargo: 
-. El manual de funciones no contiene las competencias básicas de Aprendizaje continuo, Orientación a resultados, Orientación al usuario y ciudadano, y Adaptación al cambio. 
-. El manual de funciones no contiene las competencias comportamentales por nivel jerárquico. 
• Frente al requisito de experiencia, no se registra requerimientos asociados a experiencia como jefe de área y/o dependencia. 
• Frente a la ejecución y cumplimiento de las funciones asignadas por el jefe de Unidad, el 9% (2 de 22) funciones no son ejecutadas tal y como se redactaron; lo anterior, debido a debilidades en redacción de actividades que: 1) no corresponden totalmente a la Unidad y; 2) no corresponden a la realidad actual de la Unidad (funciones n°11, 12 y 17)
</t>
    </r>
  </si>
  <si>
    <t>Acto administrativo de adopción del manual de funciones</t>
  </si>
  <si>
    <t>Auditoría al Proceso Gestión de Bienes y servicios 2025</t>
  </si>
  <si>
    <t>Producto de la revisión del contrato 03 de 2024 bajo la modalidad invitación directa, tanto en su expediente físico como en el digital publicado en la plataforma SECOP II, se identificaron las siguientes debilidades:
Etapa contractual
	La cobertura de la Administradora de Riesgos Laborales (ARL) se contrató únicamente hasta el 14 de agosto de 2024, mientras que el contrato de prestación de servicios finalizaba el 15 de agosto de 2024, dejando un día sin protección en riesgos laborales.
	No se encontró soporte del pago de seguridad social correspondiente a los meses de febrero y agosto de 2024. Asimismo, se evidenció un menor valor cotizado que no corresponde con los pagos mensuales establecidos en el contrato.
	Se evidenció que el pago del contrato referente al mes de agosto de 2024 se realizó hasta el mes de noviembre de 2024, lo que representa inoportunidad en la radicación de la cuenta de cobro.
	Se identificó que el expediente contractual no ha sido cerrado en el SECOP, toda vez que, a la fecha, continúa con estado 'En ejecución', a pesar de que el contrato finalizó en agosto de 2024 y su fecha de finalización de la póliza de cumplimiento en diciembre de 2024.</t>
  </si>
  <si>
    <t>*El trámite de ingreso a la ARL no se solicitó desde el proceso de Contratación conforme  a los términos contractuales</t>
  </si>
  <si>
    <t>Crear y mantener actualizada y compartida, una base de datos como un sistema de seguimiento donde se registren las fechas de inicio y fin de los contratos, así como las fechas de vigencia de las pólizas de ARL de cada contratista, la cual debe ser consultada por los supervisores de los contratos mensualmente, dejando evidencia en los respectivos informes de seguimiento, sobre la vigencia de la afiliación a la ARL</t>
  </si>
  <si>
    <t xml:space="preserve">lista de chequeo Estandarizada con % de contratos revisado  </t>
  </si>
  <si>
    <t>ACCION FINALIZADA Se dio respuesta a acciones incumplidas  Memorando Rad. 3-2026-408  se adjuntan soportes en la carpeta de Talento Humano</t>
  </si>
  <si>
    <t>De acuerdo con las evidencias remitidas por la Unidad de Talento Humano, se da por cumplida esta acción.
No obstante, es preciso indicar que en el memorando 3-2026-408, no se logró evidenciar con claridad el reporte cualitativo de esta acción.</t>
  </si>
  <si>
    <t>Cumplida y cerrada</t>
  </si>
  <si>
    <t>Puntual</t>
  </si>
  <si>
    <t>Seguimiento realizado por la Unidad de Talento Humano</t>
  </si>
  <si>
    <t>No Aplica</t>
  </si>
  <si>
    <t xml:space="preserve">*No se realizó seguimiento a los pagos de Seguridad Social en Salud conforme con lo establecido en el manual de Supervisión.
</t>
  </si>
  <si>
    <t>Se validarán los pagos realizados por concepto de aportes de Seguridad Social en Salud de los contratistas, con una matriz formulada por el supervisor, con el fin de garantizar el pago exacto del aporte, siguiendo los lineamientos establecidos en el Manual de Supervisión.</t>
  </si>
  <si>
    <t xml:space="preserve">Matriz de validación y  soporte de las planillas pagadas </t>
  </si>
  <si>
    <t>Es imporate revisar el valor cualitativo reportado del 200% en cuanto a las "Actividades realizadas a la fecha". De acuerdo con las evidencias remitidas por la Unidad de Talento Humano, se da por cumplida esta acción. 
No obstante, es preciso indicar que en el memorando 3-2026-408, no se logró evidenciar con claridad el reporte cualitativo de esta acción.</t>
  </si>
  <si>
    <t xml:space="preserve">*El contratista no realizó el tramite de la cuenta de cobro con oportunidad, ni atendió las solicitudes de la supervisión
</t>
  </si>
  <si>
    <t>•	Se exigirá a los contratistas la presentación de la cuenta de cobro dentro de un plazo máximo de treinta (30) días. En caso de incumplimiento, se remitirá comunicación formal al contratista instándolo a dar cumplimiento a sus obligaciones, indicando la cláusula de cumplimiento correspondiente y advirtiendo sobre la eventual ejecución de la póliza</t>
  </si>
  <si>
    <t xml:space="preserve">Oficio socializado de solicitud trámite de pagos oportunos </t>
  </si>
  <si>
    <t>De acuerdo con las evidencias remitidas por la Unidad de Talento Humano, especificamente el memorando 3-2026-605, se da por cumplida esta acción.
No obstante, es preciso indicar que en el memorando 3-2026-408, no se logró evidenciar con claridad el reporte cualitativo de esta acción.</t>
  </si>
  <si>
    <r>
      <rPr>
        <b/>
        <sz val="10"/>
        <rFont val="Arial Narrow"/>
        <family val="2"/>
      </rPr>
      <t xml:space="preserve">TEMA: DEFICIENCIAS EN LA IMPLEMENTACIÓN DEL MODELO INTEGRADO DE PLANEACIÓN Y GESTIÓN-MIPG Y EL SISTEMA DE CONTROL INTERNO-MECI MEDIANTE LA IDENTIFICACIÓN DEL CUMPLIMIENTO DE LOS ASPECTOS Y/O CRITERIOS EVALUADOS A TRAVÉS DEL FORMULARIO FURAG
HALLAZGO No.1 
</t>
    </r>
    <r>
      <rPr>
        <sz val="10"/>
        <rFont val="Arial Narrow"/>
        <family val="2"/>
      </rPr>
      <t xml:space="preserve">
De la verificación a las actividades ejecutadas por la entidad durante la vigencia 2024 con alcance a julio del 2025 para las 177 de 437 preguntas seleccionadas mediante muestreo aleatorio, que dan cumplimiento a los aspectos y/o criterios evaluados en el marco del índice de Desempeño Institucional-IDI evaluados a través del FURAG; se identificó debilidades para el 32% (56 de 177), por cuanto:
• Para el 13% (23 de 177) de preguntas, se identificó cumplimiento parcial por parte de la entidad.
• Para el 14% (25 de 177) de preguntas, se identificó incumplimiento por parte de la entidad; debido a que: 1) no se realizaron actividades asociadas; 2) no se aportaron evidencias para verificar lo reportado por la entidad y; 3) no se registró respuesta por la entidad.
• Para el 5% (8 de 177) de preguntas, no se logró identificar su estado; ya que, no fueron aportadas las evidencias correspondientes por parte del proceso responsable y/o no se identificaron evidencias en los repositorios de información consultados (ver celdas resaltadas en color amarillo de la Tabla No.11 Detalle estado cumplimiento de criterios y/o aspectos evaluados en el marco del IDI)</t>
    </r>
  </si>
  <si>
    <t>La metodologia utilizada por la Oficina Asesora de Planeación  presenta inconsistencias para  controlar las respuestas enviadas por las áreas  involucradas</t>
  </si>
  <si>
    <t xml:space="preserve">Se solicitará a la Oficina Asesora de Planeación permiso para la revisión de la información a publicar antes de su envío
</t>
  </si>
  <si>
    <t>Lista de chequeo revisión de la información antes de su solicitud</t>
  </si>
  <si>
    <t>Preventiva</t>
  </si>
  <si>
    <t>La información se diligencio y revisó  de acuerdo con los términos.  La oficina Asesora de Planeación revisó cada una de las preguntas enviando las observaciones por correo electrónico.</t>
  </si>
  <si>
    <t>De acuerdo con las evidencias remitidas por la Unidad de Talento Humano, se da por cumplida esta acción.</t>
  </si>
  <si>
    <t>La metodología utilizada por la Oficina Asesora de Planeación  presenta inconsistencias para  controlar las respuestas enviadas por las áreas  involucradas</t>
  </si>
  <si>
    <t>La Unidad de Talento Humano consolidará el 100% de las preguntas y soportará  cada respuesta con las evidencias a que haya lugar guardando coherencia las respuestas a cada preguntas de las políticas asociadas al proceso, de acuerdo con lo establecido en la Metodología que disponga la Unidad Asesora de Planeación para el diligenciamiento de la información con oportunidad y eficiencia.</t>
  </si>
  <si>
    <r>
      <rPr>
        <b/>
        <sz val="10"/>
        <rFont val="Arial Narrow"/>
        <family val="2"/>
      </rPr>
      <t xml:space="preserve">TEMA: DEBILIDADES EN LA EXISTENCIA Y COHERENCIA DE LAS EVIDENCIAS QUE SOPORTARON LAS RESPUESTAS DADAS EN EL MARCO DEL DILIGENCIAMIENTO DEL FORMULARIO FURAG
HALLAZGO No.3
</t>
    </r>
    <r>
      <rPr>
        <sz val="10"/>
        <rFont val="Arial Narrow"/>
        <family val="2"/>
      </rPr>
      <t xml:space="preserve">
Realizada la verificación de la existencia y coherencia de las evidencias que soportaron las respuestas dadas para las 177 de 437 preguntas objeto de verificación del Formulario FURAG vigencia 2024, seleccionadas previamente mediante muestreo aleatorio; se identificó que el 59% (107 de 177) presentó debilidades; por cuanto: 
•	Para el 29% (52 de 177) de las preguntas verificadas, la entidad no aportó evidencias con las que se soporte el cumplimiento de los criterios y/o aspectos evaluados (ver celdas resaltadas en color rojo de la Tabla No. 13)
•	Para el 16% (29 de 177) de las preguntas verificadas, las evidencias aportadas por la entidad presentan deficiencias asociadas a: (ver celdas resaltadas en color amarillo de la Tabla No. 13)
o	Falta de precisión en relación con las respuestas seleccionadas. 
o	Documentos que no corresponden a ejecución de actividades de la vigencia evaluada (asociados a la vigencia 2022 y 2023)
o	Enlaces que no permiten acceso para verificar las evidencias cargadas. 
•	Para el 12% (22 de 177) de las preguntas verificadas, no se registró respuesta por parte de la entidad; y, por ende, no se cuenta con las evidencias de ejecución y cumplimiento de los aspectos y/o lineamientos evaluados (ver celdas resaltadas en color naranja de la Tabla No. 13)
•	Para el 2% (4 de 177) de las preguntas verificadas, no se aportó evidencias; teniendo en cuenta que la entidad reportó la no ejecución y cumplimiento de los aspectos y/o lineamientos evaluados (ver celdas resaltadas en color café de la Tabla No. 13)</t>
    </r>
  </si>
  <si>
    <t>Correo electrónico con copia de información enviada</t>
  </si>
  <si>
    <t>AUDITORÍA PLANEACIÓN Y DIRECCIONAMIENTO ESTRATÉGICO 2025</t>
  </si>
  <si>
    <t xml:space="preserve">PLANEACIÓN Y DIRECCIONAMIENTO ESTRATÉGICO </t>
  </si>
  <si>
    <t>Tema: Gestión de Indicadores Estratégicos
Analizada la información de indicadores con corte a diciembre de 2024 y marzo de 2025, la cual fue compartida por la Oficina Asesora de Planeación el día 25/06/2025 y revisadas las actas del Comité Institucional de Gestión y Desempeño, se evidencia que en estas últimas no se registra el reporte de incumplimiento de la meta de los siguientes diez (10) indicadores, ni que se hayan formulado alertas oportunas para la toma de decisiones estratégicas que propendan por el cumplimiento de los objetivos estratégicos:
1.	Con corte a diciembre de 2024 se incumplió la meta de cuatro (4) indicadores de la muestra detallada en la tabla No. 8 (filas 3,11,12 y 14)
2.	Con corte a marzo de 2025 se incumplió la meta de seis (6) indicadores de la muestra detallada en la tabla No. 9 (filas 1, 2, 4, 11, 12 y 14)
Lo anterior ocasiona el incumplimiento de lo definido en el PLAN ESTRATÉGICO 2022- 2026 ESTE JUEGO LO GANAMOS TRABAJANDO JUNTOS capítulo SEGUIMIENTO Y EVALUACIÓN DEL PLAN, que establece que el seguimiento se realizará trimestralmente, y será presentado ante el Comité Institucional de Gestión y Desempeño, con miras a generar las alertas oportunas para la toma de decisiones estratégicas que propendan por el cumplimiento de los objetivos estratégicos. Negrita fuera de texto.</t>
  </si>
  <si>
    <t>Poca concientización de la importancia de tomar acciones frente al comportamiento de los indicadores medidos trimestralmente.
Debilidad en la definición de temas a presentar en el Comité Institucional de Gestión y Desempeño.</t>
  </si>
  <si>
    <t>Realizar una presentación trimestral al Comité Institucional de Gestión y Desempeño sobre el estado de los indicadores estratégicos, destacando los incumplimientos detectados, generando alertas y proponiendo acciones para la toma de decisiones oportunas.</t>
  </si>
  <si>
    <t>Acta de comité  con alertas documentadas Y Presentaciones realizadas al Comité</t>
  </si>
  <si>
    <t>OFICINA ASERORA DE PLANEACIÓN</t>
  </si>
  <si>
    <t>El 27 de mayo se realizó presentación al Comité Institucional de Gestión y Desempeño sobre el estado de los indicadores estratégicos, .</t>
  </si>
  <si>
    <t>De acuerdo con los sopórtes remitidos por la Oficina Asesora de Planeación, se evidencia el avance reportado y se espera el cierre de esta acción en el reporte del tercer o cuarto trimestre.</t>
  </si>
  <si>
    <t>Tema: Contexto Institucional
Producto de la consulta realizada el 25/06/2025 a la página web de la entidad en la cual está publicado en el link https://loteriadebogota.com/contexto-institucional/ el documento denominado Contexto Institucional 2024 del 14/11/2024, analizada la muestra de los procesos de los cuales se relacionan las debilidades y amenazas que fueron calificadas con criticidad 3 o mayor; y comparando si para estos casos se definió una estrategia, se  evidenció que el 61% de las debilidades y amenazas (ver Tabla No. 10 con registros en “No”) no tienen estrategia asociada, adicional a ellos no hay registro de que en siete meses (7) después de la aprobación se hubiese realizado el seguimiento a las estrategias que si fueron formuladas.
Lo anterior, incumple los lineamientos internos definidos en la herramienta de Contexto Institucional 2024 el cual indica que para los factores con calificación de criticidad igual o mayor a 3 se debe generar una estrategia.</t>
  </si>
  <si>
    <t>Desconocimiento de la metodología por parte de los procesos
Debilidad en la revisión de la información por parte de la Oficina Asesora de Planeación</t>
  </si>
  <si>
    <t xml:space="preserve">Definir la metdología para actualizar el documento de Contexto Institucional, asegurando que todas las debilidades y amenazas con criticidad igual o mayor a 3 cuenten con estrategias asociadas. Adicionalmente, presentar un informe de seguimiento a las estrategias existentes Comité Institucional de Gestión y Desempeño y dejar registro formal del cumplimiento.
</t>
  </si>
  <si>
    <t>Documento actualizado e informe de seguimiento entregado</t>
  </si>
  <si>
    <t>Se definió la metdología para actualizar el documento de Contexto Institucional. Adicionalmente, el 27 de abril  se presentó informe de seguimiento a las estrategias existentes mediante Comité Institucional de Gestión y Desempeño.</t>
  </si>
  <si>
    <t xml:space="preserve">Una vez revisados los soportes remitidos por la Oficina Asesora ed Planeación, se cierra esta acción, toda vez que se cumplio con lo previsto </t>
  </si>
  <si>
    <t>Seguimiento realizado por la Oficina Asesora de Planeación</t>
  </si>
  <si>
    <t>Tema: Gestión de documentos
Se realizó el día 16/07/2025 consulta en la página web de los documentos publicados en el link https://loteriadebogota.com/procedimientos-2/ y se verifican los lineamientos establecidos en el MANUAL DEL SISTEMA DE GESTIÓN INTEGRADO, evidenciando inconsistencias en los siguientes aspectos: 
1.	El objetivo y alcance del manual no permiten establecer qué sistemas abarca el Sistema Integrado e Gestión 
2.	No hay claridad en las responsabilidades frente al Sistema Integrado de Gestión, dado que solo se hace referencia al Sistema de Gestión de Calidad y se refiere al Manual de Calidad que no está disponible para consulta. 
3.	La codificación de los documentos no es acorde con los parámetros definidos en el manual tal y como se observa en la tabla No. 15 
4.	La Oficina Asesora de Planeación no tiene el control de los documentos aprobados en el Comité Institucional de Gestión y Desempeño asociados al Sistema Integrado de Gestión, ya que la información entregada es inconsistente con lo publicado
5.	El manual hace referencia al Sistema de Calidad, el cual ya no aplica según lo definido en el artículo 1 del Decreto 1499 de 2017 
Lo anterior evidencia incumplimiento de los lineamientos definidos en el MANUAL DEL SISTEMA DE GESTIÓN INTEGRADO - SISTEMA DE GESTIÓN DE CALIDAD Código MA103-101-13</t>
  </si>
  <si>
    <t>Falta de lineamientos claros para el control y responsabilidades en el ciclo de vida de los documentos aprobados por la entidad</t>
  </si>
  <si>
    <t>1) Actualizar el Manual del Sistema de Gestión Integrado para que refleje adecuadamente los sistemas que lo componen, en concordancia con el Decreto 1499 de 2017.
 2) Incluir en el manual la descripción clara de responsabilidades institucionales. 
3) Corregir la codificación de los documentos según los lineamientos definidos.
 4) Consolidar y controlar los documentos aprobados por el Comité Institucional de Gestión y Desempeño, garantizando su publicación y trazabilidad.                                     5) Incluir en el Manual del Sistema de Gestión Integrado los lineamientos y la ubicación de los mismos, y en donde se puede consultar el listado de documentos vigente y aprobado                                                                                  6) Presentar para aprobación ante el CIGYD el Manual del Sistema de Gestión Integrado ajustado.</t>
  </si>
  <si>
    <t>Manual actualizado, documentos codificados,acta de aprobación CIGYD</t>
  </si>
  <si>
    <t>El Manual del Sistema de Gestión Integrado se actualizó en concordancia con el Decreto 1499 de 2017, se encuentra en revisión de todos los jefes de área mediante correo electrónico para continuar con la presentación y aprobación mediante el próximo CIGYD.</t>
  </si>
  <si>
    <t>AUDITORÍA ESPECIAL NTC 6047- 2022</t>
  </si>
  <si>
    <t xml:space="preserve">En verificación in situ realizada el día 27 de septiembre de 2022 a las instalaciones de la Lotería de Bogotá, se evidencia que en el edificio de la Lotería no se cuenta con sistemas de alerta contra incendios, ni sistemas de advertencia luminosos y acústicos, lo cual incumple con lo establecido en los numerales 41.1, 41.2 y 41.3  de la norma NTC 6047. </t>
  </si>
  <si>
    <t xml:space="preserve">El edificio de la Lotería no se cuenta con sistemas de alerta contra incendios, ni sistemas de advertencia luminosos y acústicos, como lo establece los numerales 441.1, 41.2 y 41.3  de la norma NTC 6047. </t>
  </si>
  <si>
    <t xml:space="preserve">Llevar a cabo las obras físicas conducentes a instalar los sistemas de alerta con los mínimos definidos en la norma NTC 6047.   </t>
  </si>
  <si>
    <t xml:space="preserve">Sistemas de alerta contra incendios, advertencia luminosos y acústicos, de acuerdo con la norma NTC 6047. </t>
  </si>
  <si>
    <t xml:space="preserve">Jefe Unidad de Recursos Físicos </t>
  </si>
  <si>
    <t>Se solicito verificación de lo inlcuido en el hallazgo y lo que dice la norma</t>
  </si>
  <si>
    <t>La Unidad de recursos físicos, mediante memorando 3-2026-840 del 2 de julio de 2026, solicita dar por cumplida la acción, toda vez que la Lotería actualmente cumple con los lineamientos establecidos en los numerales 41.1, 41.2 y 41.3 de la Norma NTC 6047</t>
  </si>
  <si>
    <t>Seguimiento OCI</t>
  </si>
  <si>
    <t>Producto de la prueba de recorrido del 14 de junio de 2023 y evidencia recaudada, Se evidenciaron las siguientes debilidades del sistema de información Financiera SICOF, el cual presenta las siguientes observaciones:
•	Inconsistencias con respecto a los números seriales de identificación del activo y la descripción de estos, dado que no son coherentes ni corresponden;
•	Debido a que el Sistema SICOF no realiza el cálculo de depreciación automáticamente Se evidencia un menor valor depreciado por $486.634 en los valores contabilizados por concepto de depreciación de 4 bienes devolutivos, ocasionadas como consecuencia de errores operativos en la manipulación de fórmulas en Excel utilizadas para su determinación.
•	En lo corrido del año 2023 no se han realizado traslados y asignación de responsables de bienes devolutivos en el nuevo aplicativo SICOF, esta situación incrementa la posibilidad de riesgos por pérdida de activos de la Lotería, así como también en la disponibilidad y fiabilidad de la información, debido a que el control se lleva por medio de archivos en Excel;
•	De igual forma para los bienes de consumo durante el año 2023 no se ha registrado la asignación y salida del inventario en el sistema SICOF, y debido a ello el control que se tiene es realizado por medio de archivos de Excel.</t>
  </si>
  <si>
    <t>Fallas en la implantación del nuevo sistema de información financiera (SICOF), debido a errores de  parametrización del sistema</t>
  </si>
  <si>
    <t xml:space="preserve">Corregir los errores que se están presentado mediante un plan de acción frente a las debilidades de parametrización del aplicativo SICOF, con el fin de poner en marcha el 100% del sistema de información financiera y realizar seguimiento al mismo para solucionar con oportunidad los errores presentados. </t>
  </si>
  <si>
    <t xml:space="preserve">Ajustar el 100% del sistema
Certificado de revisión y aprobación de la recepción de los módulos del ERP por parte de la Unidad de Recursos Físicos
</t>
  </si>
  <si>
    <t>Unidad de Recursos Físicos</t>
  </si>
  <si>
    <t>Se solicito prorroga</t>
  </si>
  <si>
    <t>No se evidencia solicitud de prorrorga de esata actividad en los memorandos 3-2026-840, ni 3-2026-843</t>
  </si>
  <si>
    <t>Incumplida</t>
  </si>
  <si>
    <t xml:space="preserve">La Oficina de Control Disciplinario Interno, en la actualidad no cuenta con tablas de retención documental TRD, para la organización archivística de los expedientes que de la actividad disciplinaria se generan, si se tiene en cuenta además que la Oficina de Control Disciplinario Interno, fue creada desde el mes de septiembre del año 2021 y en el mes de abril de 2022 se creó una nueva TRD para la entidad, donde no se contempla la Oficina antes mencionada.   </t>
  </si>
  <si>
    <t>La falta en la planta de personal de un responsable con conocimiento y formación académica en asuntos de gestión documental, dado que las contrataciones que se han efectuado han sido intermitentes en el tiempo, lo que no ha permitido que se logre este objeto institucional</t>
  </si>
  <si>
    <t>Elaborar y lograr la convalidación de las tablas de retención documental del proceso de control disciplinario interno, previo a las convalidaciones que cronológicamente debe realizar la entidad, en concordancia con los cambios de estructura orgánica y de funciones que secuencialmente se han presentado en la Lotería de Bogotá, desde el año 2008</t>
  </si>
  <si>
    <t>Acta del Comité Institucional de Gestión y Desempeño en la cual se aprueban las Tablas de Retención Documental del proceso Control Disciplinario Interno y de la entidad.
Acto Administrativo del Archivo Distrital mediante el cual se aprueban dichas
Tablas de Retención Documental para la entidad.</t>
  </si>
  <si>
    <t>Actualmente se está trabajando en conjunto con el archivo para las actualizaciones</t>
  </si>
  <si>
    <t>La Unidad de Recursos Físicos adjunto como evidencia tres (3) oficios, dos (2) de la Alcaldía Mayor y uno (1) del  Archivo General, con los lineamientos para actualizar las TRD de las entidades del distrito</t>
  </si>
  <si>
    <t>Auditoría especial a la Norma Técnica NTC 6047-vigencia 2024</t>
  </si>
  <si>
    <r>
      <rPr>
        <b/>
        <sz val="10"/>
        <color rgb="FF000000"/>
        <rFont val="Arial Narrow"/>
      </rPr>
      <t xml:space="preserve">TEMA: 
4. ESPACIOS FÍSICOS DESTINADOS AL SERVICIO DEL CIUDADANO
4.4	ZONA IV ADMINISTRATIVA
HALLAZGO N°1. 
</t>
    </r>
    <r>
      <rPr>
        <sz val="10"/>
        <color rgb="FF000000"/>
        <rFont val="Arial Narrow"/>
      </rPr>
      <t xml:space="preserve">
En verificación in situ realizada el día 14 de junio del 2024 a las instalaciones de la Lotería de Bogotá, se identifica incumplimiento de los criterios definidos en la Norma para disposición del punto de atención al cliente en la entidad, ya que: 
•	No cuenta con un espacio único asignado para la atención de los ciudadanos; este es compartido con la Unidad de Apuestas y Control de juegos. 
•	El área asignada para la atención al usuario no es un espacio cerrado que este aislado del ruido y de las áreas de circulación, ya que, se encuentra en el 1 piso cerca a la recepción de la entidad.
•	No cuenta con módulos de servicio que facilite la atención a la ciudadanía de manera cómoda (mobiliario, ventanilla y sillas); en especial a los usuarios en condición de discapacidad (sillas de ruedas)
•	Tanto la secretaria y profesional que integran el área de Atención al Cliente en la actualidad prestan el servicio a través de sus puestos de trabajo individuales sin el espacio que proporcione la atención idónea a la ciudadanía.
Responsable de liderar formulación de Plan de Mejoramiento: Unidad de Recursos Físicos. </t>
    </r>
  </si>
  <si>
    <t>Falta de análisis y verificación de los espacios para dar cumplimiento a la NTC 6047 y Circular 005 de 2018 de la Veeduría Distrital durante la distribución y reparto de
oficinas físicas una vez culminada la remodelación.</t>
  </si>
  <si>
    <t>Revisar los lineamientos de la Circular 005 de 2018 y elevar solicitud de concepto a la Veeduría Distrital, con el fin de verificar, si el diseño y espacio actual dispuesto para la atención al ciudadano cumple con lo dispuesto en la referida circular</t>
  </si>
  <si>
    <t>Solicitud de concepto.
Concepto emitido</t>
  </si>
  <si>
    <t>Durante el segundo semestre de 2025 se realizó la adecuación la oficina de atención al cliente, se envió oficio a la veeduría para que realizaran la visita y estamos en espera de la misma.</t>
  </si>
  <si>
    <t>Para la fecha del seguimiento se solicitó la visita para el nuevo concepto, no obstante no se ha obtenido respuesta por parte de la Veeduría  Distrital</t>
  </si>
  <si>
    <t xml:space="preserve">TEMA: DIRECTIVA 008 DE 2021 – PÉRDIDA, O DETERIORO, O USO INDEBIDO DE BIENES Y/O ELEMENTOS.
HALLAZGO No.7
De la verificación en sitio del inventario del jefe de la Unidad de Apuestas y Control de juegos el día 24/10/2024 se evidenciaron las siguientes debilidades con el manejo de inventarios, así: 
• De los 18 bienes registrados en el inventario del jefe de Unidad: 
o 17% (3 de 18) de los bienes no tenían placa, aun cuando se identificaron en sitio (No. placas 100726, 100624 y 002788); ver celdas resaltadas en color amarillo de la Tabla No 24. Verificación inventario jefe de Unidad de Apuestas y Control de juegos.
o 17% (3 de los 18) de los bienes no se identificaron en sitio (No. placas 002757, 002762 y 002614); ver celdas resaltadas en color rojo de la Tabla No 24. Verificación inventario jefe de Unidad de Apuestas y Control de juegos.
• Se identificó que existen 8 bienes que no se encuentran en el inventario del jefe de Unidad, no obstante, se encuentran en custodia y uso de miembros de la Unidad (Ver Tabla No 25.  Bienes sin el registro en el reporte del aplicativo).
</t>
  </si>
  <si>
    <t xml:space="preserve">Realización de movimientos de bienes, sin la correspondiente autorización al Almacenista.
Falta de control  organización de los inventarios de la entidad y registro incorrecto de movimientos de los bienes </t>
  </si>
  <si>
    <t>Realizar la verificación de todos los bienes en uso dela entidad, con el fin de instalar las placas de identificación a aquellos bienes que no cuentan con las mismas</t>
  </si>
  <si>
    <t>Porcentaje de bienes muebles con placa de identificacion</t>
  </si>
  <si>
    <t>Durante el primer semestre del año se realizo la toma física de inventarios y las actaulizaciones necesarias a las unidad de apuestas, al igual que a todos los funcionarios, se adjuntan los invnetrios de 2025 y 2026 de la funcionarios de la unidad de apuestas donde se evidencia los cambios</t>
  </si>
  <si>
    <t>La Unidad de Recursos Físicos indica que se realizó el levantamiento de la totaliad de los inventarios de la Unidad de Apuestas</t>
  </si>
  <si>
    <t>Auditoría al Proceso de Gestión Documental 2025</t>
  </si>
  <si>
    <t>GESTIÓN DOCUMENTAL</t>
  </si>
  <si>
    <t>TEMA: DEBILIDADES EN LA EJECUCIÓN DE LAS ACTIVIDADES REGISTRADAS EN EL PROGRAMA DE GESTIÓN DOCUMENTAL DE LA ENTIDAD
HALLAZGO No.1
De la verificación realizada al Programa de Gestión Documental 2021-2024 no se logró identificar el nivel de cumplimiento de este al finalizar la vigencia 2024; por cuanto el proceso no aportó los soportes de cumplimiento de las 64 actividades registradas y asociadas a los siguientes planes estratégicos, procesos, programas complementarios y/o cronogramas (para mayor detalle ver tablas No 2 a 17):
•	Planeación Estratégica de Gestión Documental: 5 actividades.
•	7 procesos de la Gestión Documental: 20 actividades, distribuidas así: 
o	Planeación Documental: 1
o	Producción Documental: 3
o	Gestión y trámites: 4
u	Organización Documental: 5
o	Transferencias: 3
o	Preservación a largo plazo: 2
o	Valoración Documental: 2
•	7 programas complementarios: 31 actividades, distribuidas así: 
o	Normalización de formas y formularios electrónicos: 6
o	Documentos vitales o esenciales: 4
o	Gestión de documentos electrónicos: 5
o	Reprografía: 4
o	Documentos especiales: 3
o	Plan Institucional de Capacitaciones: 4
o	Auditoría y Control: 5
•	Cronograma del Programa de Gestión Documental: 8 actividades.</t>
  </si>
  <si>
    <t>Insuficiencia de personal, falta de seguimiento periódico y debilidades en la documentación.</t>
  </si>
  <si>
    <r>
      <t>Diseñar e implementar un plan de acción que contemple el diagnóstico del Programa de Gestión Documental 2021-2024, la consolidación de los soportes de cumplimiento existentes</t>
    </r>
    <r>
      <rPr>
        <sz val="10"/>
        <color rgb="FFFF0000"/>
        <rFont val="Arial Narrow"/>
        <family val="2"/>
      </rPr>
      <t>.</t>
    </r>
    <r>
      <rPr>
        <sz val="10"/>
        <rFont val="Arial Narrow"/>
        <family val="2"/>
      </rPr>
      <t xml:space="preserve"> Asimismo, se contemplará la actualización del Programa de Gestión Documental.</t>
    </r>
  </si>
  <si>
    <t>Informes trimestrales de seguimiento del plan de acción, acompañados de los soportes consolidados.</t>
  </si>
  <si>
    <t xml:space="preserve">Unidad de Recursos Físicos. </t>
  </si>
  <si>
    <t>Se solicitó prorroga de la acción, se adjunta documento de prorroga y de aceptación</t>
  </si>
  <si>
    <t>Actividad en ejecución, su fecha de finalización es el 30 de julio 2026</t>
  </si>
  <si>
    <r>
      <rPr>
        <b/>
        <sz val="10"/>
        <rFont val="Arial Narrow"/>
        <family val="2"/>
      </rPr>
      <t>TEMA: DEBILIDADES EN LA IMPLEMENTACIÓN DE LA POLÍTICA DE GESTIÓN DOCUMENTAL DE LA 5TA. DIMENSIÓN: INFORMACIÓN Y COMUNICACIÓN DEL MANUAL INTEGRADO DE PLANEACIÓN Y GESTIÓN-MIPG, VERSIÓN 6 DEL 2024
HALLAZGO No.2</t>
    </r>
    <r>
      <rPr>
        <sz val="10"/>
        <rFont val="Arial Narrow"/>
        <family val="2"/>
      </rPr>
      <t xml:space="preserve">
De la verificación efectuada a las actividades realizadas por el proceso para la implementación de la 5.3 Política Gestión Documental (Política de Archivos y Gestión Documental) de la 5ta. Dimensión: Información y Comunicación del del Manual del Modelo Integrado de Planeación y Gestión-MIPG versión 6 del 2024, se identificó que el  88% (48 de 54) de los criterios que permiten el desarrollo de los 5 componentes (Estratégico, Administración de archivos, Procesos de Gestión Documental, Tecnológico y Cultural) del Modelo de Gestión Documental y Administración de Archivos – MGDA se encuentra en un nivel de maduración entre “Inicial” e “Intermedio”; debido a: 
•	No remisión de información en el marco de la auditoría para verificar la ejecución de actividades para cada uno de los 5 componentes. 
•	Inefectividad de las acciones realizadas por el proceso en el marco del desarrollo de los 5 componentes; así:
Nota: para mayor detalle ver tablas No. 18 a 26 del presente informe. 
Componente Estratégico:
-. Política de Gestión Documental desactualizada (versión del 2021), y, por tanto, no se identificaron lineamientos asociados con los 5 componentes del Modelo de Gestión Documental y Administración de Archivos – MGDA, roles y responsabilidades, seguimiento en el marco de las líneas de defensa, periodicidad de evaluación y divulgación. 
-. Para las 64 actividades del Programa de Gestión Documental-PGD 2021-2024 no se remitieron soportes de cumplimiento, por ende, no se logró identificar el nivel de cumplimiento al finalizar la vigencia. 
-. Para las 71 actividades formuladas para los 8 planes complementarios del Plan Institucional de Archivos PINAR 2121-2024, no se logró identificar el nivel de cumplimiento al finalizar la vigencia; debido a la no remisión de soportes.  
-. 23 de las 37 actividades asociadas a Gestión Documental registradas en los diferentes Planes de acción formulados para la vigencia 2024, no fueron cumplidas dentro de los plazos establecidos y/o al finalizar la vigencia. 
-. Inconsistencias y/o desactualización de los procedimientos asociados al proceso, así: 
-. La actividad n°6 del Procedimiento PRO440-210-11 Administración de Comunicaciones Oficiales versión del 12/10/2023, no se identifica si está asociada a la actividad n°5 o a la n°7.
-. Paras las actividades n°1 y 3 del PRO332-212-9 Control de Documentos versión del 12/10/2023, no se registra el entregable resultante de ejecución de estas. 
-. Inconsistencias en la numeración de las actividades del PRO330-213-10 Gestión de Archivo versión del 12/10/2023, así: 
	De la actividad n°20 paso a la 23.
	La descripción de la actividad n°28 no corresponde al título de la misma.
	De la actividad n°32 paso a la 31.	
-. Desactualización del Procedimiento PRO330-528-1 Eliminación de documentos por Tablas de Retención Documental versión del 16/09/2022, el cual no ha sido revisado por el proceso desde la vigencia 2022. 
-. Baja ejecución del indicador “IG-1008 Ejecución del cronograma anual de transferencias primarias” debido al no cumplimiento del cronograma para realizar las trasferencias de cada proceso.
Componente Procesos de la Gestión Documental:
-. Para las 20 actividades formuladas para los 7 procesos de la Gestión Documental, registrados en el Programa de Gestión Documental 2021-2024, no se logró identificar el nivel de cumplimiento al finalizar la vigencia; debido a la no remisión de soportes.  
Componente Tecnológico:
-. Las Tablas de Control de Acceso (Formato FRO330-526) no se actualizan desde la vigencia 2022.
-. Durante la vigencia 2024, no se realizaron capacitaciones sobre el SIGA a los servidores de la entidad para actualizar y/o recordar sobre las funcionalidades.
-. Si bien, el SIGA cuenta con la función de archivar las comunicaciones recibidas de conformidad con las Tablas de Retención Documental-TRD la mayoría de los servidores no la conoce; debido a que desde el proceso no se realizó capacitación y/o sensibilización sobre el manejo adecuado para la gestión de archivos electrónicos.  
Componente Cultural:
-. No se remitió matriz de control y reducción consumo de papel formulada para el seguimiento a la implementación de la Política Cero Papel durante la vigencia 2024.
-. El Registro de Activos de Información no fue actualizado en la vigencia 2024; ya que, la versión publicada en el botón de transparencia corresponde a la vigencia 2020.
-. Durante la vigencia 2024 solo se realizó una capacitación en gestión documental al interior de la entidad. </t>
    </r>
  </si>
  <si>
    <t>Insuficiencia de personal, falta de seguimiento periódico, y desactualización de instrumentos archivísticos.</t>
  </si>
  <si>
    <t>Diseñar e implementar un plan de trabajo que fortalezca el seguimiento periódico, la documentación estructurada de actividades y la actualización de los instrumentos archivísticos asociados a la Política de Gestión Documental. Este plan se desarrollará de manera progresiva, teniendo en cuenta los manuales institucionales vigentes, y contempla la asignación clara de responsables, la evaluación de los recursos humanos disponibles, la revisión integral de los procedimientos institucionales (incluyendo la corrección de inconsistencias y la verificación de su vigencia normativa), así como el registro organizado de evidencias de cumplimiento en los repositorios digitales institucionales.</t>
  </si>
  <si>
    <r>
      <rPr>
        <b/>
        <sz val="10"/>
        <color rgb="FF000000"/>
        <rFont val="Arial Narrow"/>
      </rPr>
      <t xml:space="preserve">Plan de trabajo que incluye: </t>
    </r>
    <r>
      <rPr>
        <sz val="10"/>
        <color rgb="FF000000"/>
        <rFont val="Arial Narrow"/>
      </rPr>
      <t>documento del plan de acción, cronograma detallado, matriz de responsables, procedimientos actualizados y evidencias organizadas en una carpeta digital institucional. Esta evidencia se consolidará en tres informes trimestrales. En total, se entregarán cuatro productos: el plan de trabajo como primer entregable, seguido de tres informes trimestrales.</t>
    </r>
  </si>
  <si>
    <t>Se adjunta plan de acción de gestión documental para el año 2026</t>
  </si>
  <si>
    <t xml:space="preserve">De acuerdo con la acción de mejora establecida, el seguimiento corresponde a una cuarta parte de la unidad de medida. Esto por cuanto el indicador es 1 y se indica en la descripción que se entregar, además del plan detallado, tres seguimientos.   </t>
  </si>
  <si>
    <t>Durante la vigencia 2024, se evidenció que el seguimiento trimestral al Plan Anual de Adquisiciones (PAA) fue socializado en tres oportunidades a través del Comité de Contratación y en una oportunidad mediante correo electrónico. Estos medios no corresponden a la instancia establecida en el procedimiento interno, que indica que la socialización debe realizarse ante el Comité Institucional de Gestión y Desempeño (CGYD). De igual forma En la vigencia 2025, no se encontró evidencia de seguimiento al PAA 2025 durante el primer trimestre en ninguna de las instancias mencionadas.</t>
  </si>
  <si>
    <t>Falta de aplicación estricta del procedimiento interno para la socialización del PAA y ausencia de controles de verificación que garanticen el cumplimiento de los seguimientos trimestrales ante el Comité Institucional de Gestión y Desempeño.</t>
  </si>
  <si>
    <t>Solicitar a la Oficina Asesora de Planeación incluir, a partir del mes de septiembre, en el orden del día del Comité Interno de Gestión y Desempeño (CIGYD) la verificación trimestral del cumplimiento del Plan Anual de Adquisiciones.
Como soporte de esta actividad, se elaborarán y archivarán las actas correspondientes a cada sesión en la cual se realice dicha verificación trimestral.</t>
  </si>
  <si>
    <t>Actas del CIGYD
con seguimiento PAA</t>
  </si>
  <si>
    <t>El PAA se socializa de manera trimestral en el CIDYG desde el mes de junio de 2025</t>
  </si>
  <si>
    <t>De acuerdo con los soportes remitidos, se pudo evidenciar que desde el mes de septiembre de 2025 se hace seguimiento de manera trimestral al Plan Anual de Adquisiciones en los CIGYD.</t>
  </si>
  <si>
    <t>Se revisó el cumplimiento de la Política de Operación No. 1 del procedimiento de Selección Simplificada PRO103-417-4 mediante el análisis de una muestra de contratos, verificando su inclusión y valor en el Plan Anual de Adquisiciones (PAA) y producto de ello se identificó que el contrato 15-2024, cuyo valor fue de $13.622.000 COP, se soportó en dos registros del PAA 2024 por valores de $10.949.000 y $5.461.000, dado que su propósito se enmarcaba en los objetivos de ambos registros. No obstante, se evidencio que el registro por $5.461.000 COP, con código UNSPSC 80111509, fue eliminado en la versión 20 del PAA 2024 con fecha de publicación del 25 de julio de 2024 y hasta su última versión 35 del 31 de diciembre de 2024. Esta situación implica que una parte del valor del contrato 15-2024 quedó sin respaldo en el PAA 2024. generando un incumplimiento de la Actividad 1, la cual establece que el área responsable debe planear las necesidades y verificar que esta esté incluida en el PAA aprobado para la vigencia. De no encontrarse en el PAA debe solicitarse su inclusión a la Unidad de Recursos Físicos.</t>
  </si>
  <si>
    <t>Falta de control en la verificación de la permanencia de los registros en el PAA y ausencia de coordinación entre las áreas responsables para garantizar que todas las necesidades se encuentren respaldadas en la última versión publicada.</t>
  </si>
  <si>
    <t>Socializar en el CIGYD del mes de diciembre el seguimiento al PAA del año 2025 para garantizar que los contratos realizados estén debidamente soportados en el PAA.</t>
  </si>
  <si>
    <t>El PAA ase socializa de manera trimestral en el CIDYG desde el mes de junio de 2025</t>
  </si>
  <si>
    <t>De acuerdo con los soportes remitidos, se pudo evidenciar que el Plan Anual de Adquisiciones se presentó en el CIGYD de diciembre de 2025</t>
  </si>
  <si>
    <t>Elaborar y Socializar una circular en conjunto con la Secretaría General, en la cual se dé la instrucción para que cada contrato que se realice tenga una sola línea del PAA.</t>
  </si>
  <si>
    <t xml:space="preserve">Circular </t>
  </si>
  <si>
    <t>Se elaboro la circular y se socializo mediante oficio SIGA no. 3-2026-779</t>
  </si>
  <si>
    <t>De acuerdo con los soportes remitidos, se pudo evidenciar la que mediante circular 008 del 19 de junio de 2026 se dió cumplimieto a la acción, de igual forma, esta se socializó al interior de la Lotería a través de memorando 3-2023-779 del  19 de junio de 2026.</t>
  </si>
  <si>
    <t>En revisión del cumplimiento de la Política Operativa No. 2 del procedimiento inventario PRO330-240-11, que establece la realización de una toma física de inventario con corte a 31 de diciembre, y la Política No. 3, que exige la conformación de un grupo de conteo en el marco del comité de inventarios, se solicitó el acta final del conteo y verificación de inventarios de la vigencia 2024.Se evidenció qué:
•	El acta fue elaborada por una profesional de presupuesto que no hacía parte del grupo de conteo ni del proceso de inventarios.
•	No se especifica número, ni valor de los bienes contados, ni se anexa soporte que respalde la información.
•	No existe evidencia formal de la creación del grupo de conteo por el Comité Institucional de Gestión y Desempeño (CIGYD), Aun cuando la Política operativa No. 3, del procedimiento de inventarios PRO330-240-11.
•	No existen documentos soporte del inventario de elementos de consumo que, según el acta de inventario fechada el 13 de febrero de 2025, fue realizado el 23 de enero de 2025. En consecuencia, no se logró verificar que se haya efectuado la confrontación de los elementos físicos existentes con la información registrada en el sistema de administración de elementos. 
•	Se identificó dispersión de inventarios de activos de consumo sin consolidación única. Esto debido a que se aportó evidencia de un inventario con activos devolutivos anteriores al 19 de mayo y otro inventario con activos recibidos posteriormente, aun cuando en ambos se comparten activos de consumo como resmas, cintas, marcadores entre otros.</t>
  </si>
  <si>
    <t>Debilidades en la aplicación del procedimiento de inventarios (PRO330-240-11), falta de conformación formal del grupo de conteo por parte del CIGYD y ausencia de mecanismos de control que garanticen la trazabilidad, consolidación y soporte documental del inventario anual.</t>
  </si>
  <si>
    <t>Designar el grupo de conteo en el CIGYD</t>
  </si>
  <si>
    <t xml:space="preserve">1. Acta de conformación del grupo de conteo por el CIGYD
</t>
  </si>
  <si>
    <t xml:space="preserve">Unidad de Recursos Fisicos. </t>
  </si>
  <si>
    <t>Se realizó la conformación del grupo de conteo en el comité institucional del mes de noviembre y se tiene el documento firmado y adjunto con los inventarios de la entidad</t>
  </si>
  <si>
    <t>De acuerdo con los soportes remitidos, se pudo evidenciar la conformación del grupo de conteo, el cual fue aprobado por el CIGYD de manera unánime en el acta del 28 de noviembre de 2025</t>
  </si>
  <si>
    <t>suscribir el acta de conteo de la toma física de inventario, detallando el valor de los bienes discriminados por código auxiliar, grupo al que pertenece el bien, tipo de elemento, valor unitario y total por cada grupo contable.</t>
  </si>
  <si>
    <t>2. Acta de inventario elaboradas con soportes completos y validadas por el grupo de conteo.</t>
  </si>
  <si>
    <t>Se suscribió el acta del grupo de conteo con todas las evidencias necesarias</t>
  </si>
  <si>
    <t>De acuerdo con los soportes remitidos, se pudo evidenciar que el grupo de conteo suscribió el acta de conteo el 18 de diciembre de 2025</t>
  </si>
  <si>
    <t>En la verificación el cumplimiento de las Políticas No. 4 y No. 6 del procedimiento de inventario PRO330-240-11, que establecen la obligación de llevar un registro sistemático de movimientos de bienes y realizar revisiones periódicas, se revisó la documentación referente a planillas de depreciación, inventarios individuales, registros de inventarios parciales, así como entrevista con los funcionarios encargados en donde se evidenció en el periodo enero 2024 – mayo 2025 qué:
o	La administración de activos se realiza de forma manual en tablas de Excel, sin cargarse en el módulo de activos del sistema SICOF, ocasionando perdida de trazabilidad de activos, y perdida de eficiencia y efectividad en la labor de verificación de inventarios.
o	La depreciación se realiza por medio de cálculos en hojas de Excel lo que representa un riesgo en su manipulación. 
o	No existe Kardex ni registro de control de bienes de consumo que permita realizar el seguimiento de las entradas y salidas de dichos elementos para el periodo revisado.
o	No se evidenciaron soportes que acrediten la realización de revisiones periódicas a los bienes de consumo y devolutivos. Únicamente se evidenciaron registros aislados, sin cobertura total, tales como el memorando No. 3-2024-580 del 22 de marzo de 2024, mediante el cual la almacenista relaciona algunos bienes devolutivos en bodega antes de salir a vacaciones, y un correo electrónico del 19 de mayo de 2024 con el inventario de activos de consumo. Estos soportes permiten concluir que la práctica de efectuar revisiones periódicas no es constante, sino esporádica, y que en ninguno de los casos se ha llevado a cabo una verificación integral de la totalidad de los bienes.</t>
  </si>
  <si>
    <t xml:space="preserve">Falta de implementación y uso del módulo de activos del sistema institucional (SICOF), sumado a la ausencia de controles estandarizados para el registro, depreciación y seguimiento periódico de los bienes de consumo y devolutivos por parte del profesional encargado de almacén. </t>
  </si>
  <si>
    <t>Acta de verificación de la política 6 "El encargado del almacén deberá realizar revisiones periódicas de los bienes a su cargo." del procedimiento PRO330-240-11</t>
  </si>
  <si>
    <t xml:space="preserve">Acta firmada, correo o SIGA </t>
  </si>
  <si>
    <t>Se realizó visita al almacén el día 26 de junio, de lo cual se dejó constancia en acta adjunta, de igual forma se realizo toma física de inventarios</t>
  </si>
  <si>
    <t>Una vez revisados los soportes adjuntos, no se encontró el soporte de la visita realizada al almacén</t>
  </si>
  <si>
    <t>Realizar la parametrización del aplicativo SICOF con el fin de poner en marcha el 100 % del sistema de información financiera y efectuar el seguimiento correspondiente.</t>
  </si>
  <si>
    <t>Migración de bienes  al sistema SICOF
Certificado de revisión y aprobación de la recepción de los módulos del ERP por parte de la Unidad de Recursos Físicos</t>
  </si>
  <si>
    <t>La Unidad de recursos físicos, mediante memorando 3-2026-840 del 2 de julio de 2026, solicita prorrogar esta actividad hasta el 30 de septeimbre de 2026.</t>
  </si>
  <si>
    <t>Con el fin de verificar el cumplimiento de las Políticas Operativas No. 3, 6 y 7 del procedimiento de administración de bienes y/o elementos devolutivos de consumo PRO330-238-10 y la Política Operativa No. 8 del procedimiento de inventario código: PRO330-240-11, se realizó un cruce entre el inventario físico y el registro contable. Como resultado, se identificó lo siguiente: 
•	51 activos devolutivos que superan los 2 SMMLV de 2025 (ver Anexo No. 1), por un valor total de $1.193.709.775, se encuentran bajo control físico, pero no están registrados contablemente.
•	4 equipos tecnológicos, bajo administración de la Oficina de Tecnología e Innovación, no figuran en el inventario general de activos devolutivos, y uno de estos no contiene placa de identificación.
En caso de que estos continúen en uso, correspondería mantener un valor neto contable dado que siguen generando beneficios para la Lotería; mientras que, si no se encuentran en uso por deterioro, correspondería adelantar la gestión de baja de activos.</t>
  </si>
  <si>
    <t>Deficiencia en la conciliación entre el inventario físico y el registro contable, falta de articulación entre las áreas responsables de administración de bienes y tecnología, y ausencia de controles para la actualización y marcación de activos.</t>
  </si>
  <si>
    <t xml:space="preserve">Realizar oficio a la Unidad Financiera y Contable para la inclusión de los cuatro (4) equipos tecnológicos en la contabilidad e identificar aquel que no tiene placa. </t>
  </si>
  <si>
    <t xml:space="preserve">
SIGA a la Unidad Financiera y Contable.  Y comprobante del registro contable</t>
  </si>
  <si>
    <t>Se realizo la solicitud a la unidad financiera y contable del retiro de unos equipos y la inclusión de otros</t>
  </si>
  <si>
    <t>De acuerdo con los soportes remitidos, se pudo evidenciar el correo a la Unidad Financiera con las solicitudes de inclusión y retiro de equipos de computo</t>
  </si>
  <si>
    <t>realizar el análisis de los activos que superan los dos (2) SMMLV con el fin de determinar su estado.</t>
  </si>
  <si>
    <t>Acta de verificación con decisiones al respecto de los activos y documento de ejecución de las acciones (baja o activación)</t>
  </si>
  <si>
    <t>Se adjunta acta realizada en conjunto en sistemas</t>
  </si>
  <si>
    <t>De acuerdo con los soportes remitidos, se pudo evidenciar el acta de verificación con decisiones al respecto de los activos y documento de ejecución de las acciones (baja o activación)</t>
  </si>
  <si>
    <t>Con el fin de verificar la ejecución del control de riesgo RG-01, referente a la verificación de los informes que el área debe remitir mediante la Matriz de Comunicaciones, se solicitaron los soportes que evidencian la realización de dicho control. No obstante, el proceso auditado no aportó documentación que demostrara la efectiva ejecución del control, ni copia de los correos electrónicos bimestrales que, según lo establecido, deben ser remitidos por el líder del proceso o por un miembro designado del equipo de trabajo al personal de la Oficina Asesora de Planeación, con el reporte de cumplimiento o incumplimiento de los informes contenidos en la Matriz de Comunicaciones.</t>
  </si>
  <si>
    <t>Ausencia de evidencia documental que soporte la ejecución del control de riesgo RG-01 y debilidades en el seguimiento al envío de los reportes bimestrales establecidos en la Matriz de Comunicaciones.</t>
  </si>
  <si>
    <t>Establecer un mecanismo de archivo y conservación de evidencias documentales (copias de correos electrónicos y reportes) que demuestren la ejecución del control RG-01. El líder del proceso designará un responsable para el envío trimestral de la información a la Oficina Asesora de Planeación, garantizando que los reportes de cumplimiento o incumplimiento de los informes contenidos en la Matriz de Comunicaciones queden soportados en medio físico y digital.</t>
  </si>
  <si>
    <t>Reporte de informe enviado a OAP</t>
  </si>
  <si>
    <t>No se evidencian soportes en la carpeta</t>
  </si>
  <si>
    <t xml:space="preserve">Falta de personal </t>
  </si>
  <si>
    <t xml:space="preserve">Implementar un mecanismo interno para la gestión de evidencias en la Unidad de Recursos Físicos, consistente en una matriz de control y una carpeta en la red institucional estructurada por los criterios FURAG que le corresponden a la unidad, donde se registren las actividades realizadas, la evidencia correspondiente, la ubicación en el repositorio y el responsable asignado durante cada periodo contractual.
</t>
  </si>
  <si>
    <t>Matriz y pantallazo de la red</t>
  </si>
  <si>
    <t>Se adjunta evidencia del pantallazo de la matriz y las carpetas</t>
  </si>
  <si>
    <t>De acuerdo con los soportes remitidos, se pudo evidenciar la creación de la carpeta en red y la matriz de control</t>
  </si>
  <si>
    <t>Falta de seguimiento y control</t>
  </si>
  <si>
    <t>Realizar una mesa de trabajo con la Oficina Asesora de Planeación una vez se haya diligenciado el Formulario FURAG, con el fin de revisar, validar y retroalimentar las respuestas y evidencias correspondientes a la Unidad de Recursos Físicos.
Esta revisión conjunta permitirá identificar oportunamente inconsistencias, ajustar la información antes del envío oficial y fortalecer la coherencia entre la gestión ejecutada y lo reportado en el FURAG.</t>
  </si>
  <si>
    <t>Acta de reunión</t>
  </si>
  <si>
    <t>Se adjunta acta de reunión con todas las dependencias</t>
  </si>
  <si>
    <t>De acuerdo el acta remitida, se pudo evidenciar que el 9 de marzo se llevó a cabo la reunión con las areas</t>
  </si>
  <si>
    <t xml:space="preserve">TEMA: PROCEDIMIENTO COBRO COACTIVO PRO-103-229-8
HALLAZGO No. 4
Revisadas las carpetas de los procesos que se ventilan bajo el procedimiento de Jurisdicción Coactiva en la entidad, como son: PCC003-2019, PCC001-2019, PPC005-2021, PPC07-202, procesos que datan de los años 2014, 2015 y 2021, se evidenció, que:
• Presentan falencias por cuanto las notificaciones de los actos administrativos, no se efectuaron dentro de los términos establecidos en el Código de Procedimiento Administrativo y de lo Contencioso Administrativo.
• Asimismo, si bien en estos procesos coactivos ya se profirieron los actos administrativos de MANDAMIENTO DE PAGO, a la fecha no se han ordenado los embargos y secuestros de bienes y aún se encuentran solicitando información sobre bienes existentes cuya titularidad ostenten los deudores. 
No obstante, desde la Oficina Jurídica se informó como parte de la socialización de esta debilidad, que existen avances en 3 de los 6 casos expuestos en la tabla anterior; así:
o En relación con el proceso PCC-001-2019 solo hasta 2024 se obtuvo respuesta positiva de una entidad bancaria que nos permitirá embargar.
o En relación con el proceso PCC-008-2022 existían dudas sobre la propiedad de los vehículos, de forma tal que se realizó nuevamente el estudio para verificar la propiedad y proceder al embargo, sin incurrir en el riesgo de causar perjuicio a terceros de buena fe.
o En relación con el proceso de Representaciones Nancy Ltda. Es importante poner de manifiesto que el título ejecutivo se constituye con pagaré, el cual debe ser reclamado mediante acción ejecutiva, no coactiva. Adicionalmente, para evitar gastos y costas procesales en contra de la Lotería, para iniciar la acción ejecutiva debemos tener certeza de la existencia de bienes embargable que sean fuente de pago y, lastimosamente, no hemos recibido respuestas positivas en la investigación de bienes.
Sin embargo, de acuerdo con la debilidad identificada y lo informado por la Oficina Jurídica, la OCI considera que es evidente que estos procesos no han tenido el impulso procesal que se requiere para la recuperación de los dineros que se reclaman, por el tiempo que ha transcurrido desde el momento en que se profirió el mandamiento de pago.
Adicionalmente, en los procesos coactivos PCC008-2022 y REPRESENTACIONES NANCY LTDA (sin número), aún no se han proferido los mandamientos de pago.
Responsable de liderar formulación de Plan de Mejoramiento: Oficina Jurídica.
</t>
  </si>
  <si>
    <t>Falta de planificación y seguimiento para el desarrollo de los procedimientos internos y cumplimiento 
de la normatividad que rige esta materia. 
- Cambios permanentes en el personal asignado para la realización de dichas tareas. 
- Falta de monitoreo por parte de la jefatura. 
- Ausencia de impulso procesal que se requiere de acuerdo con la normatividad vigente y aplicable 
a estos procesos</t>
  </si>
  <si>
    <r>
      <rPr>
        <sz val="10"/>
        <color rgb="FF000000"/>
        <rFont val="Arial Narrow"/>
        <family val="2"/>
      </rPr>
      <t>Modifficación al proceso de Gestión Judicial (</t>
    </r>
    <r>
      <rPr>
        <sz val="10"/>
        <color rgb="FFFF0000"/>
        <rFont val="Arial Narrow"/>
        <family val="2"/>
      </rPr>
      <t>PRO103</t>
    </r>
    <r>
      <rPr>
        <sz val="10"/>
        <color rgb="FF000000"/>
        <rFont val="Arial Narrow"/>
        <family val="2"/>
      </rPr>
      <t>-103-229-8) a efectos de indicar los lineamientos para dar inicio a los procesos de cobro coactivo, toda vez que la investigación de bienes debe realizarse con anterioridad a la decisión de iniciar el proceso (incluir en la etapa de procedibilidad) Determinar la unidad de la Lotería que estaría a cargo de este nuevo paso (Jurídica o Financiera)</t>
    </r>
  </si>
  <si>
    <t xml:space="preserve">Procedimiento aprobado y socializado </t>
  </si>
  <si>
    <t xml:space="preserve">Jefe oficina juridica.- abogado externo de rep judicial </t>
  </si>
  <si>
    <t>30/05/2025</t>
  </si>
  <si>
    <t>Caso Representaciones Nancy: esta deuda fue depurada en el Comité de Sostenibilidad Contabl, toda vez que la entidad tiene prohibido cobrar el incumplimiento originado con contratos de distribución mediante cobro coactivo (Parágrafo 1 del artículo 5 de la Ley 1066 de 2006)                                                               Con respecto a los proceso coactivos, la investigaciónd e bienes en dos de los casos da negativa, mientras que en el proceso del Conjunto Residencial Santa Bárbara estamos en negociación de un nuevo acuerdo de pago.                                                             Se requiere lineamiento sobre el manejo de proceso coactivos, más allá del cambio de procedimiento</t>
  </si>
  <si>
    <t xml:space="preserve">TEMA: PROCEDIMIENTO PRIMERA ETAPA JUZGAMIENTO JUICIO ORDINARIO PRO108-581-1 Y PRIMERA ETAPA JUZGAMIENTO JUICIO VERBAL PRO108-582-1
HALLAZGO No. 6 
Efectuado el análisis y seguimiento por parte de la OCI, se identificó que de los tres (3) expedientes suministrados por la Oficina Jurídica, en un proceso se incumple el procedimiento PRIMERA ETAPA JUZGAMIENTO JUICIO ORDINARIO PRO108-581, Ley 1952 de 2019, Ley 2094 de 2021, así:  
- Proceso con RAD 2022-014, la entidad, mediante auto de fecha 26 de junio de 2024, en etapa de juzgamiento y atendiendo lo dispuesto en el artículo 225 A. Fijación del juzgamiento a seguir, resolvió tramitar la investigación mediante el juicio ordinario previsto en los artículos 225B AL 225G de la ley 1952 de 2019.
Analizadas las piezas procesales, contenidas en el expediente se encontró que dicho auto no fue puesto en conocimiento del sujeto disciplinable, tan solo existe un proyecto de la citación para notificación personal, incumpliendo así lo dispuesto en el artículo 129 de la ley 1952 de 2019, modificado por el artículo 24 de la Ley 2094 de 2021, el cual quedará así: “Las decisiones de sustanciación que no tengan una forma especial de notificación prevista en este código se comunicarán a los sujetos procesales por el medio más eficaz, de lo cual el secretario dejará constancia en el expediente. (…)”. E Incumple igualmente el No. 5 del Procedimiento PRIMERA ETAPA JUZGAMIENTO JUICIO ORDINARIO PRO108-581-1. “Elaborar y remitir los oficios de notificaciones y comunicaciones según lo ordenado en el auto de solicitud de pruebas y descargos”.
</t>
  </si>
  <si>
    <t>Falta de controles en el seguimiento a las notificaciones y comunicaciones que se libran dentro del 
desarrollo de los procesos disciplinarios</t>
  </si>
  <si>
    <t>La notificación del inicio de la etapa de juzgamiento, así como la notificación de la escogencia del tipo de proceso que se aplicará, deberá realizarse al menos un (1) año antes de que prescriba la acción disciplinaria. Una vez realizadas las notificaciones anteriores, las personas implicadas tendrán todas las garantías para interponer los recursos a los que haya lugar, dando estricto. En consecuencia se especificará dentro del procesos respectivos cumplimiento debido proceso.</t>
  </si>
  <si>
    <t>Procedimiento modificado, aprobado y socializado</t>
  </si>
  <si>
    <t>Jefe de la Oficina Jurídica</t>
  </si>
  <si>
    <t>Se elaboró borrador de procedimiento de etapa de juzgamamiento en procesos disciplinarios. Se pondrá a consideracoón dle Comité de Gestión y Desempeño del mes de julio.</t>
  </si>
  <si>
    <t>Informe de Evluación Indpendiente al Sistema de Control Interno-I semestre 2025</t>
  </si>
  <si>
    <t>TODOS LOS PROCESOS</t>
  </si>
  <si>
    <r>
      <t xml:space="preserve">Lineamiento 17.  
17.7 Verificación del avance y cumplimiento de las acciones incluidas en los planes de mejoramiento producto de las autoevaluaciones. (2ª Línea).
17.8 Evaluación de la efectividad de las acciones incluidas en los Planes de mejoramiento producto de las auditorías internas y de entes externos. (3ª Línea)
</t>
    </r>
    <r>
      <rPr>
        <sz val="10"/>
        <rFont val="Arial Narrow"/>
        <family val="2"/>
      </rPr>
      <t>-. En el marco de los seguimientos realizados durante el I semestre se identificó baja ejecución del Indicador "IG-1001 Porcentaje de ejecución de los planes de mejoramiento", ya que, se identificó ejecución del 55% y 66% en el IIV trimestre 2024 y I trimestre 2025; respectivamente, debido a los incumplimientos por parte de los procesos recurrentes.
-. Si bien, para las 4 acciones identificadas como cumplidas inefectivas no se requirió formular un plan de acción complementario, se alerta a los líderes y/o responsables de procesos fortalecer su cumplimiento efectivo para evitar el riesgo de recurrencia de los hallazgos.</t>
    </r>
  </si>
  <si>
    <t>Carencia de personal de apoyo para la realización de las actividades de monitoreo y cumplimiento de los planes de mejoramiento</t>
  </si>
  <si>
    <t>Realizar una revisión mensual del avance los planes de mejoramiento en curso, teniendo como insumo la información que debe ser solicitado a la OCI. Analizar de manera detallada los términos de ejecución de las acciones de mejora propuestas, a efectos de preveer posibles inconvenientes que se deriben tanto del accionar de la oficina jurídica, como de terceros.</t>
  </si>
  <si>
    <t>2 cuadros de seguimiento</t>
  </si>
  <si>
    <t>Oficina Jurídica</t>
  </si>
  <si>
    <t>Se realizó reunión de segumiento de los planes de mejoramiento el 22/05/2026 para mejorar el cumplimiento</t>
  </si>
  <si>
    <t>AUDITORÍA AL PROCESO DE PROTECCIÓN DE DATOS PERSONALES</t>
  </si>
  <si>
    <t>PROTECCIÓN DE DATOS PERSONALES</t>
  </si>
  <si>
    <t xml:space="preserve">
Tema: Procedimiento PRO106-558-3 REGISTRO NACIONAL DE BASES DE DATOS (RNBD)
Según la información recibida el día 12/05/2025 por parte de la oficial de protección de datos personales, se evidencia que no se realizó el requerimiento de solicitud de bases de datos por medio de correo electrónico Institucional o Sistema integrado de Gestión Documental SIGA, ni el diligenciamiento del formato FRO-105-510, incumpliendo la actividad No. 1 definida en el procedimiento PRO106-558-3 REGISTRO NACIONAL DE BASES DE DATOS (RNBD). Asimismo, el reporte se realizó por fuera de los tiempos definidos como máximos según el mismo procedimiento que es 01 de marzo de cada vigencia, para este caso, el 01/03/2025.</t>
  </si>
  <si>
    <t>Desactualización del  procedimiento actual dado que la versión actual parte del entendimiento de cada jefe de área define las bases de datos personales que utilizará, lo cual es un error que incentiva mala praxis en el manejo de datos personales, toda vez que debe ser la entidad quien debe definir las bases con datos personales que utilizarán, dependiendo de las necesidades de su objeto social en un momento específico. Adicional a ello quedó en el documento la fecha de reporte 01/03/2025 que no es correcta según los plazos de ley.</t>
  </si>
  <si>
    <t>1. Modificar la Política para el Tratamiento de los Datos Personales
2. Modificar el formato FRO-105-510
3. Modificacar el procedimiento PRO106-558-3  
4. Presentar para aprobación ante el Comité de Gestión y Desempeño</t>
  </si>
  <si>
    <t>Tres (3) documentos ajustados 
un (1) acta de aprobación de los 3 documentos</t>
  </si>
  <si>
    <t>Oficial de Protección de Datos Personales</t>
  </si>
  <si>
    <t>Se elaboró borrador de modificación de la Política de Datos Personales y se recibieron observaciones por parte de las áreas. Después de la explicación efectuada al Gerente General, la Política se volverá a presentar sin modificaciones en el Comité de Gestióndy Desempeño de julio de 2026. El procedimiento será derogado ya que se vuleve innecesario</t>
  </si>
  <si>
    <t>TEMA: CAMBIOS EN BASES DE DATOS 
Según la información recibida el día 12/05/2025 por parte de la Oficial de Protección de Datos Personales se evidencia que se realizó el retiro de 16 bases de datos en el reporte de RNBD pero no se realizó en el tiempo establecido en la normativa vigente que es los primeros diez (10) días hábiles del mes siguiente; por lo tanto, se incumple el Procedimiento PRO106-558-3 REGISTRO NACIONAL DE BASES DE DATOS (RNBD) Actividad 1 parte 3.</t>
  </si>
  <si>
    <t xml:space="preserve">Desactualización del  procedimiento actual y del inventario de bases de datos actualmente en uso, toda vez que no se incluyeron bases de datos antiguas que seguian habilitadas en la SIC. Adicionalmente, el procedimiento no claro en establecer el plazo dentro del cual debe procecederse a la inhabilitación de una base de datos previamente reportada . </t>
  </si>
  <si>
    <t xml:space="preserve"> 1. Ajustar el procedimiento PRO106-558-3 definiendo tiempos de reporte de bases no utilizadas
2. Presentar para aprobación ante el Comité de Gestión y Desempeño el procedimiento PRO106-558-3  </t>
  </si>
  <si>
    <t xml:space="preserve">Un (1) documentos ajustados 
un (1) acta de aprobación </t>
  </si>
  <si>
    <t>Una vez se aprueble la Políotica de Protecciónd e Datos, se ajustará el procedimiento que debe estar armonizado con la precitada Política y se pondrá a consideración del Comité de Gestión y Desepeño</t>
  </si>
  <si>
    <t>"TEMA: CONSISTENCIA DE LA INFORMACIÓN 
Teniendo en cuenta la información recibida el día 12/05/2025 por parte de la Oficial de Datos Personales, quien permitió acceso a la información y soportes tanto de los reportes realizados como de las bases inhabilitadas en el primer trimestre de la vigencia 2025, se evidencia que cruzando dicha información frente a los registros incluidos en la tabla de la POLÍTICA PARA EL TRATAMIENTO DE DATOS PERSONALES POL105-622-4 capítulo Tratamiento y Finalidad, la información presenta diferencias en el 61.5% de los registros o bien porque la base registrada y cargada no está en la Política (1 caso resaltado en naranja de la tabla nro. 4); tiene otro nombre (2 casos resaltados en verde de la tabla nro. 4) o está, pero no se realizó el reporte en el Registro Nacional Único de Bases de Datos (13 casos resaltados en azul de la tabla nro 4). 
Lo anterior, ocasiona incumplimiento en el capítulo Tratamiento y Finalidades de la POLÍTICA PARA EL TRATAMIENTO DE DATOS PERSONALES POL105-622-4 que define en la tabla los datos que deben ser reportados."</t>
  </si>
  <si>
    <t>Error en la redacción de la Política para el Tratamiento de Datos Personales toda vez que es una falta de técnica incluir un listado de bases de datos personales. Lo anterior porque el uso o no de una bases de datos personales depende de las necesidades de la entidad en un momento específico. Adicional a ello al momento de incluir el listado en la política no se realizó verificación de las bases de datos activas en la SIC, algunas de las cuales fueron reportadas a dicha entidad hace 5 años o más</t>
  </si>
  <si>
    <t>1. Modificar de la Política para el Tratamiento de los Datos Personales
2. Presentar para aprobación ante el Comité de Gestión y Desempeño</t>
  </si>
  <si>
    <t xml:space="preserve">Un (1) documento ajustado 
un (1) acta de aprobación </t>
  </si>
  <si>
    <t>El tema se solicionará cuando se apruebe la nueva Política de Tratamientod e Datos Personales</t>
  </si>
  <si>
    <t xml:space="preserve"> </t>
  </si>
  <si>
    <t xml:space="preserve">TEMA: CUSTODIA DE LA INFORMACIÓN
El día 05/06/2025 se requirió información a la Oficina de Tecnologías de la Información, Unidad de Recursos Físicos y Unidad de Talento Humano con el fin de aclarar los procedimientos para la custodia de los datos recolectados tanto físico como digital; el mismo día la jefe de la Unidad de Recursos Físicos manifiesta que el ingreso a la entidad no se firma en físico y que el registro que hace firmar la compañía de seguros, es de ellos y ellos lo custodian; no obstante, al revisar los reportes realizados a la SIC se evidencia que el día 27/03/2025 se reportó la base de datos identificada con el nombre Visitantes y Control de Entrada y Salida de Equipos Electrónicos y cuyo responsable de la información personal es la Lotería de Bogotá, lo anterior permite evidenciar incumplimiento en las medidas de seguridad establecidas en la POLÍTICA PARA EL TRATAMIENTO DE DATOS PERSONALES POL105-622-4 dado que no hay claridad en la responsabilidad de la custodia, utilización y reporte de la información. </t>
  </si>
  <si>
    <t>Falta de claridad en el contrato celebrado con la empresa de vigilancia sobre  el contrato de trasmisión de datos personales que debe hacer parte integral de la relación contractual con la precitada empresa</t>
  </si>
  <si>
    <t xml:space="preserve">Modificación al contrato No. 51 de 2025 suscrito con Seguridad Superior Ltda., a efectos de incluir de manera expresa el contrato de trasmisión de datos personales
</t>
  </si>
  <si>
    <t xml:space="preserve">un (1) contrato modificado </t>
  </si>
  <si>
    <t>Contrato en revisión</t>
  </si>
  <si>
    <t>TABLA RESUMEN ESTADO PLANES DE MEJORAMIENTO</t>
  </si>
  <si>
    <t>ÁREA AFECTADA</t>
  </si>
  <si>
    <t>ORIGEN</t>
  </si>
  <si>
    <t>N° OBSERVACIONES</t>
  </si>
  <si>
    <t>N° OBSERVACIONES CERRADAS</t>
  </si>
  <si>
    <t>N° ACCIONES</t>
  </si>
  <si>
    <t>ACCIONES CERRADAS IV TRIMESTRE 2025</t>
  </si>
  <si>
    <t>ACCIONES CERRADAS I TRIMESTRE 2026</t>
  </si>
  <si>
    <t>ACCIONES CERRADAS II TRIMESTRE 2026</t>
  </si>
  <si>
    <t>ACCIONES INCUMPLIDAS</t>
  </si>
  <si>
    <t xml:space="preserve"> EN EJECUCIÓN</t>
  </si>
  <si>
    <t> </t>
  </si>
  <si>
    <t>ÁREA ATENCIÓN Y SERVICIO AL CLIENTE</t>
  </si>
  <si>
    <t>UNIDAD DE BIENES Y SERVICIOS</t>
  </si>
  <si>
    <t>AUDITORÍA GESTIÓN DE BIENES Y SERVICIOS 2023</t>
  </si>
  <si>
    <t>Informe de Evaluación Indpendiente al Sistema de Control Interno-II semestre 2024</t>
  </si>
  <si>
    <t>Informe Alcaldía de Bogotá-Canales de Atención</t>
  </si>
  <si>
    <t>UNIDAD DE TALENTO HUMANO</t>
  </si>
  <si>
    <t>AUDITORÍA GESTIÓN JURÍDICA 2022</t>
  </si>
  <si>
    <t>AUDITORÍA GESTIÓ FINANCIERA Y CONTABLE 2022</t>
  </si>
  <si>
    <t>Auditoría al proceso de Planeacion y Direccionamiento Estrategico 2023</t>
  </si>
  <si>
    <t>AUDITORÍAS AL PROCESO DE ATENCIÓN Y SERVICIO AL CLIENTE 2024</t>
  </si>
  <si>
    <t>AUDITORÍA AL SISTEMA DE GESTIÓN DE SEGURIDAD Y SALUD EN EL TRABAJO SG-SST 2023</t>
  </si>
  <si>
    <t>Informe de Evluación Indpendiente al Sistema de Control Interno-II semestre 2024</t>
  </si>
  <si>
    <t>Informe de Evaluación Independiente al Sistema de Control Interno-I semestre 2025</t>
  </si>
  <si>
    <t>OFICINA JURÍDICA</t>
  </si>
  <si>
    <t xml:space="preserve">OFICINA ASESORA DE PLANEACIÓN </t>
  </si>
  <si>
    <t>AUDITORÍA AL PROCESO DE GESTIÓN DE LAS TECNOLOGÍAS Y LA INFORMACIÓN – ACCESIBILIDAD WEB 2024</t>
  </si>
  <si>
    <t>TOTAL</t>
  </si>
  <si>
    <t>Origen</t>
  </si>
  <si>
    <t>Origen_Externo</t>
  </si>
  <si>
    <t>Criterios efectividad</t>
  </si>
  <si>
    <t>Auditoría Externa - Contraloría de Bogotá</t>
  </si>
  <si>
    <t>Revisión por la Dirección</t>
  </si>
  <si>
    <t>Auditoría Externa - Veeduría Distrital</t>
  </si>
  <si>
    <t xml:space="preserve">1. ¿El plan de Mejoramiento cumplió con la acción propuesta? </t>
  </si>
  <si>
    <t>2. ¿Se ha materializado algún riesgo en relación con las acciones propuestas en el Plan de Mejora?</t>
  </si>
  <si>
    <t>Tratamiento Producto/Servicio No Conforme</t>
  </si>
  <si>
    <t>Auditoría Externa - Supersalud</t>
  </si>
  <si>
    <t>Medición de Indicadores</t>
  </si>
  <si>
    <t>Auditoría Externa - Archivo Distrital</t>
  </si>
  <si>
    <t>Mapa de Riesgos</t>
  </si>
  <si>
    <t>Auditoría Externa - Otro (especificar en detalle)</t>
  </si>
  <si>
    <t>Autoevaluación del Proceso</t>
  </si>
  <si>
    <t>Otro (describir en detalle)</t>
  </si>
  <si>
    <t>Sistema de Gestión</t>
  </si>
  <si>
    <t>Quejas y Reclamos</t>
  </si>
  <si>
    <t>Normograma</t>
  </si>
  <si>
    <t>Tabla 3: Tipo de acción</t>
  </si>
  <si>
    <t>Tabla 4: Alerta</t>
  </si>
  <si>
    <t>Tabla 5: Estado de la acción</t>
  </si>
  <si>
    <t>Tabla 6: Sostenibilidad del cambio</t>
  </si>
  <si>
    <t>Tabla 7: Calificación efectividad</t>
  </si>
  <si>
    <t>Acción correctiva</t>
  </si>
  <si>
    <t>EN TÉRMINO</t>
  </si>
  <si>
    <t>Formulado</t>
  </si>
  <si>
    <t>Estructural</t>
  </si>
  <si>
    <t>EFECTIVA</t>
  </si>
  <si>
    <t>ALERTA</t>
  </si>
  <si>
    <t>INEFECTIVA</t>
  </si>
  <si>
    <t>Acción preventiva</t>
  </si>
  <si>
    <t>OK</t>
  </si>
  <si>
    <t>Atención</t>
  </si>
  <si>
    <t>PENDIENTE</t>
  </si>
  <si>
    <t>Reformulada</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</si>
  <si>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</si>
  <si>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</si>
  <si>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</si>
  <si>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</si>
  <si>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</si>
  <si>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</si>
  <si>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</si>
  <si>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</si>
  <si>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</si>
  <si>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</si>
  <si>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</si>
  <si>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</si>
  <si>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</si>
  <si>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</si>
  <si>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</si>
  <si>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</si>
  <si>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</si>
  <si>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 25% avance en ejecución de la meta</t>
  </si>
  <si>
    <t>2.Analisis - Seguimiento OCI4</t>
  </si>
  <si>
    <t>3.Evidencias o soportes ejecución acción de mejora</t>
  </si>
  <si>
    <t>3. 50% avance en ejecución de la meta</t>
  </si>
  <si>
    <t>3.Analisis - Seguimiento OCI4</t>
  </si>
  <si>
    <t>4.Evidencias o soportes ejecución acción de mejora</t>
  </si>
  <si>
    <t>4. 75% avance en ejecución de la meta</t>
  </si>
  <si>
    <t>4.Analisis - Seguimiento OCI4</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</si>
  <si>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</si>
  <si>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</si>
  <si>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</si>
  <si>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</si>
  <si>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</si>
  <si>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</si>
  <si>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</si>
  <si>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</si>
  <si>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</si>
  <si>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</si>
  <si>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</si>
  <si>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</si>
  <si>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</si>
  <si>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</si>
  <si>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</si>
  <si>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</si>
  <si>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</si>
  <si>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</si>
  <si>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</si>
  <si>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</si>
  <si>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</si>
  <si>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</si>
  <si>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</si>
  <si>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</si>
  <si>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</si>
  <si>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</si>
  <si>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</si>
  <si>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</si>
  <si>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</si>
  <si>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</si>
  <si>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</si>
  <si>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</si>
  <si>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</si>
  <si>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</si>
  <si>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</si>
  <si>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</si>
  <si>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</si>
  <si>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</si>
  <si>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</si>
  <si>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</si>
  <si>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</si>
  <si>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</si>
  <si>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</si>
  <si>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</si>
  <si>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</si>
  <si>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</si>
  <si>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</si>
  <si>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</si>
  <si>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</si>
  <si>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</si>
  <si>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</si>
  <si>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</si>
  <si>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</si>
  <si>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</si>
  <si>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</si>
  <si>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</si>
  <si>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</si>
  <si>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</si>
  <si>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</si>
  <si>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</si>
  <si>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</si>
  <si>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</si>
  <si>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</si>
  <si>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</si>
  <si>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</si>
  <si>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</si>
  <si>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</si>
  <si>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</si>
  <si>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</si>
  <si>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</si>
  <si>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</si>
  <si>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</si>
  <si>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</si>
  <si>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</si>
  <si>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</si>
  <si>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</si>
  <si>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</si>
  <si>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</si>
  <si>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</si>
  <si>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</si>
  <si>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</si>
  <si>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</si>
  <si>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</si>
  <si>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</si>
  <si>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</si>
  <si>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</si>
  <si>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</si>
  <si>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</si>
  <si>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</si>
  <si>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</si>
  <si>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</si>
  <si>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</si>
  <si>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</si>
  <si>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Teniendo en cuenta la nueva fecha de terminación de esta actividad, en el seguimiento correspondiente al tercer trimestre, se revisará que en éste se diligencien todas las columnas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</si>
</sst>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d/mm/yyyy;@"/>
    <numFmt numFmtId="166" formatCode="dd/mm/yyyy;@"/>
  </numFmts>
  <fonts count="63"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b/>
      <sz val="8"/>
      <color theme="1"/>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b/>
      <sz val="10"/>
      <name val="Arial Narrow"/>
      <family val="2"/>
    </font>
    <font>
      <sz val="10"/>
      <color theme="0"/>
      <name val="Arial Narrow"/>
      <family val="2"/>
    </font>
    <font>
      <sz val="10"/>
      <name val="Arial Narrow"/>
      <family val="2"/>
    </font>
    <font>
      <sz val="11"/>
      <color rgb="FF00B050"/>
      <name val="Arial Narrow"/>
      <family val="2"/>
    </font>
    <font>
      <b/>
      <sz val="8"/>
      <name val="Arial Narrow"/>
      <family val="2"/>
    </font>
    <font>
      <sz val="8"/>
      <name val="Arial Narrow"/>
      <family val="2"/>
    </font>
    <font>
      <b/>
      <sz val="8"/>
      <color rgb="FF323232"/>
      <name val="Arial"/>
      <family val="2"/>
    </font>
    <font>
      <sz val="8"/>
      <name val="Arial"/>
      <family val="2"/>
    </font>
    <font>
      <sz val="8"/>
      <color rgb="FFFF0000"/>
      <name val="Arial"/>
      <family val="2"/>
    </font>
    <font>
      <b/>
      <sz val="8"/>
      <color rgb="FF000000"/>
      <name val="Arial"/>
      <family val="2"/>
    </font>
    <font>
      <sz val="8"/>
      <color rgb="FF000000"/>
      <name val="Arial"/>
      <family val="2"/>
    </font>
    <font>
      <sz val="9"/>
      <color indexed="81"/>
      <name val="Tahoma"/>
      <family val="2"/>
    </font>
    <font>
      <sz val="10"/>
      <color rgb="FF000000"/>
      <name val="Arial Narrow"/>
      <family val="2"/>
    </font>
    <font>
      <b/>
      <sz val="10"/>
      <color rgb="FF000000"/>
      <name val="Arial Narrow"/>
      <family val="2"/>
    </font>
    <font>
      <sz val="10"/>
      <color rgb="FFFF0000"/>
      <name val="Arial Narrow"/>
      <family val="2"/>
    </font>
    <font>
      <b/>
      <sz val="9"/>
      <color indexed="81"/>
      <name val="Tahoma"/>
      <family val="2"/>
    </font>
    <font>
      <sz val="10"/>
      <color indexed="8"/>
      <name val="Arial Narrow"/>
      <family val="2"/>
    </font>
    <font>
      <b/>
      <u/>
      <sz val="10"/>
      <name val="Arial Narrow"/>
      <family val="2"/>
    </font>
    <font>
      <b/>
      <sz val="10"/>
      <color rgb="FF000000"/>
      <name val="Arial Narrow"/>
    </font>
    <font>
      <sz val="10"/>
      <color rgb="FF000000"/>
      <name val="Arial Narrow"/>
    </font>
    <font>
      <sz val="10"/>
      <name val="Arial Narrow"/>
    </font>
    <font>
      <sz val="10"/>
      <color theme="1"/>
      <name val="Arial Narrow"/>
    </font>
    <font>
      <b/>
      <sz val="9"/>
      <color rgb="FFFFFFFF"/>
      <name val="Arial"/>
      <family val="2"/>
    </font>
    <font>
      <b/>
      <sz val="11"/>
      <color rgb="FFFFFFFF"/>
      <name val="Arial"/>
      <family val="2"/>
    </font>
    <font>
      <sz val="11"/>
      <color rgb="FF000000"/>
      <name val="Arial"/>
      <family val="2"/>
    </font>
    <font>
      <b/>
      <sz val="11"/>
      <color rgb="FF000000"/>
      <name val="Arial"/>
      <family val="2"/>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5B9BD5"/>
        <bgColor rgb="FF000000"/>
      </patternFill>
    </fill>
    <fill>
      <patternFill patternType="solid">
        <fgColor rgb="FFBDD7EE"/>
        <bgColor rgb="FF000000"/>
      </patternFill>
    </fill>
    <fill>
      <patternFill patternType="solid">
        <fgColor rgb="FFDDEBF7"/>
        <bgColor rgb="FF000000"/>
      </patternFill>
    </fill>
    <fill>
      <patternFill patternType="solid">
        <fgColor rgb="FFA9D08E"/>
        <bgColor rgb="FF000000"/>
      </patternFill>
    </fill>
    <fill>
      <patternFill patternType="solid">
        <fgColor rgb="FF548235"/>
        <bgColor rgb="FF000000"/>
      </patternFill>
    </fill>
    <fill>
      <patternFill patternType="solid">
        <fgColor rgb="FFFF0000"/>
        <bgColor rgb="FF000000"/>
      </patternFill>
    </fill>
    <fill>
      <patternFill patternType="solid">
        <fgColor rgb="FFFFFF00"/>
        <bgColor rgb="FF000000"/>
      </patternFill>
    </fill>
    <fill>
      <patternFill patternType="solid">
        <fgColor rgb="FF000000"/>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rgb="FF000000"/>
      </bottom>
      <diagonal/>
    </border>
    <border>
      <left/>
      <right style="thin">
        <color rgb="FFFFFFFF"/>
      </right>
      <top style="thin">
        <color indexed="64"/>
      </top>
      <bottom style="thin">
        <color indexed="64"/>
      </bottom>
      <diagonal/>
    </border>
    <border>
      <left/>
      <right style="thin">
        <color rgb="FFFFFFFF"/>
      </right>
      <top/>
      <bottom style="thin">
        <color indexed="64"/>
      </bottom>
      <diagonal/>
    </border>
  </borders>
  <cellStyleXfs count="18">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3" fillId="0" borderId="0" applyNumberForma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7" fillId="0" borderId="0"/>
  </cellStyleXfs>
  <cellXfs count="387">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9" fillId="0" borderId="6" xfId="0" applyFont="1" applyBorder="1" applyAlignment="1" applyProtection="1">
      <alignment horizontal="center" vertical="center"/>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0" fillId="0" borderId="0" xfId="0" applyFont="1" applyAlignment="1">
      <alignment horizontal="justify" vertical="top" wrapText="1"/>
    </xf>
    <xf numFmtId="0" fontId="22"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0" xfId="0" applyFont="1"/>
    <xf numFmtId="0" fontId="25" fillId="0" borderId="0" xfId="0" applyFont="1" applyAlignment="1" applyProtection="1">
      <alignment horizontal="center" vertical="top" wrapText="1"/>
      <protection locked="0"/>
    </xf>
    <xf numFmtId="0" fontId="26" fillId="0" borderId="0" xfId="0" applyFont="1"/>
    <xf numFmtId="0" fontId="28" fillId="0" borderId="0" xfId="0" applyFont="1" applyAlignment="1">
      <alignment vertical="top" wrapText="1"/>
    </xf>
    <xf numFmtId="0" fontId="24" fillId="2" borderId="1"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8" borderId="1" xfId="0" applyFont="1" applyFill="1" applyBorder="1" applyAlignment="1" applyProtection="1">
      <alignment horizontal="center" vertical="center" wrapText="1"/>
      <protection locked="0"/>
    </xf>
    <xf numFmtId="0" fontId="24" fillId="9" borderId="1" xfId="0" applyFont="1" applyFill="1" applyBorder="1" applyAlignment="1" applyProtection="1">
      <alignment horizontal="center" vertical="center" wrapText="1"/>
      <protection locked="0"/>
    </xf>
    <xf numFmtId="0" fontId="24" fillId="10" borderId="1" xfId="0" applyFont="1" applyFill="1" applyBorder="1" applyAlignment="1" applyProtection="1">
      <alignment horizontal="center" vertical="center" wrapText="1"/>
      <protection locked="0"/>
    </xf>
    <xf numFmtId="0" fontId="24" fillId="17" borderId="1" xfId="0" applyFont="1" applyFill="1" applyBorder="1" applyAlignment="1" applyProtection="1">
      <alignment horizontal="center" vertical="center" wrapText="1"/>
      <protection locked="0"/>
    </xf>
    <xf numFmtId="0" fontId="25" fillId="0" borderId="1" xfId="0" applyFont="1" applyBorder="1" applyAlignment="1" applyProtection="1">
      <alignment horizontal="center" vertical="center"/>
      <protection locked="0"/>
    </xf>
    <xf numFmtId="0" fontId="25" fillId="0" borderId="1" xfId="0" applyFont="1" applyBorder="1" applyAlignment="1" applyProtection="1">
      <alignment horizontal="center" vertical="top" wrapText="1"/>
      <protection locked="0"/>
    </xf>
    <xf numFmtId="0" fontId="25" fillId="0" borderId="1" xfId="0" applyFont="1" applyBorder="1"/>
    <xf numFmtId="0" fontId="26" fillId="0" borderId="8" xfId="0" applyFont="1" applyBorder="1"/>
    <xf numFmtId="0" fontId="26" fillId="0" borderId="12" xfId="0" applyFont="1" applyBorder="1"/>
    <xf numFmtId="0" fontId="26" fillId="0" borderId="7" xfId="0" applyFont="1" applyBorder="1"/>
    <xf numFmtId="0" fontId="26" fillId="0" borderId="9" xfId="0" applyFont="1" applyBorder="1"/>
    <xf numFmtId="0" fontId="26" fillId="0" borderId="13" xfId="0" applyFont="1" applyBorder="1"/>
    <xf numFmtId="0" fontId="26" fillId="0" borderId="8" xfId="0" applyFont="1" applyBorder="1" applyAlignment="1">
      <alignment horizontal="center"/>
    </xf>
    <xf numFmtId="0" fontId="26" fillId="0" borderId="0" xfId="0" applyFont="1" applyAlignment="1">
      <alignment horizontal="center"/>
    </xf>
    <xf numFmtId="0" fontId="26" fillId="0" borderId="12" xfId="0" applyFont="1" applyBorder="1" applyAlignment="1">
      <alignment horizontal="center"/>
    </xf>
    <xf numFmtId="0" fontId="30" fillId="0" borderId="8" xfId="0" applyFont="1" applyBorder="1"/>
    <xf numFmtId="0" fontId="31" fillId="0" borderId="8" xfId="0" applyFont="1" applyBorder="1"/>
    <xf numFmtId="0" fontId="30" fillId="0" borderId="0" xfId="0" applyFont="1"/>
    <xf numFmtId="0" fontId="31" fillId="6" borderId="1" xfId="0" applyFont="1" applyFill="1" applyBorder="1" applyAlignment="1">
      <alignment horizontal="center"/>
    </xf>
    <xf numFmtId="0" fontId="31" fillId="0" borderId="1" xfId="0" applyFont="1" applyBorder="1" applyAlignment="1" applyProtection="1">
      <alignment vertical="center" wrapText="1"/>
      <protection locked="0"/>
    </xf>
    <xf numFmtId="0" fontId="31" fillId="0" borderId="0" xfId="0" applyFont="1" applyAlignment="1" applyProtection="1">
      <alignment vertical="center" wrapText="1"/>
      <protection locked="0"/>
    </xf>
    <xf numFmtId="0" fontId="30" fillId="0" borderId="0" xfId="0" applyFont="1" applyAlignment="1" applyProtection="1">
      <alignment vertical="center" wrapText="1"/>
      <protection locked="0"/>
    </xf>
    <xf numFmtId="0" fontId="31" fillId="0" borderId="0" xfId="0" applyFont="1"/>
    <xf numFmtId="0" fontId="27" fillId="0" borderId="16" xfId="0" applyFont="1" applyBorder="1" applyAlignment="1">
      <alignment vertical="center"/>
    </xf>
    <xf numFmtId="0" fontId="27" fillId="0" borderId="17" xfId="0" applyFont="1" applyBorder="1" applyAlignment="1">
      <alignment vertical="center"/>
    </xf>
    <xf numFmtId="0" fontId="32" fillId="0" borderId="15" xfId="0" applyFont="1" applyBorder="1" applyAlignment="1">
      <alignment horizontal="center" vertical="center"/>
    </xf>
    <xf numFmtId="14" fontId="15" fillId="0" borderId="1" xfId="0" applyNumberFormat="1" applyFont="1" applyBorder="1" applyAlignment="1">
      <alignment horizontal="center" vertical="center" wrapText="1"/>
    </xf>
    <xf numFmtId="0" fontId="34" fillId="0" borderId="0" xfId="0" applyFont="1" applyAlignment="1">
      <alignment horizontal="center"/>
    </xf>
    <xf numFmtId="0" fontId="30" fillId="0" borderId="0" xfId="0" applyFont="1" applyAlignment="1">
      <alignment horizontal="center"/>
    </xf>
    <xf numFmtId="0" fontId="30" fillId="0" borderId="0" xfId="0" applyFont="1" applyAlignment="1">
      <alignment horizontal="center" vertical="center"/>
    </xf>
    <xf numFmtId="9" fontId="30" fillId="0" borderId="0" xfId="1" applyFont="1" applyFill="1"/>
    <xf numFmtId="0" fontId="30" fillId="0" borderId="10" xfId="0" applyFont="1" applyBorder="1" applyAlignment="1">
      <alignment horizontal="left" vertical="center" wrapText="1"/>
    </xf>
    <xf numFmtId="0" fontId="30" fillId="0" borderId="1" xfId="0" applyFont="1" applyBorder="1" applyAlignment="1" applyProtection="1">
      <alignment horizontal="justify" vertical="center" wrapText="1"/>
      <protection locked="0"/>
    </xf>
    <xf numFmtId="0" fontId="35" fillId="0" borderId="1" xfId="0" applyFont="1" applyBorder="1" applyAlignment="1" applyProtection="1">
      <alignment horizontal="justify" vertical="center" wrapText="1"/>
      <protection locked="0"/>
    </xf>
    <xf numFmtId="0" fontId="36" fillId="0" borderId="1" xfId="0" applyFont="1" applyBorder="1" applyAlignment="1" applyProtection="1">
      <alignment horizontal="justify" vertical="center" wrapText="1"/>
      <protection locked="0"/>
    </xf>
    <xf numFmtId="0" fontId="37" fillId="17" borderId="1" xfId="0" applyFont="1" applyFill="1" applyBorder="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0" borderId="1" xfId="0" applyFont="1" applyBorder="1" applyAlignment="1">
      <alignment horizontal="center" vertical="center"/>
    </xf>
    <xf numFmtId="9" fontId="25" fillId="0" borderId="2" xfId="0" applyNumberFormat="1" applyFont="1" applyBorder="1" applyAlignment="1" applyProtection="1">
      <alignment horizontal="center" vertical="center"/>
      <protection locked="0"/>
    </xf>
    <xf numFmtId="0" fontId="25" fillId="14" borderId="19" xfId="0" applyFont="1" applyFill="1" applyBorder="1" applyAlignment="1" applyProtection="1">
      <alignment horizontal="center" vertical="center"/>
      <protection locked="0"/>
    </xf>
    <xf numFmtId="9" fontId="25" fillId="0" borderId="1" xfId="0" applyNumberFormat="1" applyFont="1" applyBorder="1" applyAlignment="1" applyProtection="1">
      <alignment horizontal="center" vertical="center"/>
      <protection locked="0"/>
    </xf>
    <xf numFmtId="14" fontId="25" fillId="0" borderId="1" xfId="0" applyNumberFormat="1" applyFont="1" applyBorder="1" applyAlignment="1">
      <alignment horizontal="center" vertical="center"/>
    </xf>
    <xf numFmtId="2" fontId="25" fillId="0" borderId="1" xfId="0" applyNumberFormat="1" applyFont="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0" fontId="28" fillId="0" borderId="0" xfId="0" applyFont="1" applyAlignment="1">
      <alignment horizontal="left" vertical="top" wrapText="1"/>
    </xf>
    <xf numFmtId="0" fontId="36" fillId="0" borderId="1" xfId="0" applyFont="1" applyBorder="1" applyAlignment="1" applyProtection="1">
      <alignment horizontal="justify" vertical="top" wrapText="1"/>
      <protection locked="0"/>
    </xf>
    <xf numFmtId="0" fontId="31" fillId="0" borderId="1" xfId="0" applyFont="1" applyBorder="1" applyAlignment="1">
      <alignment horizontal="left"/>
    </xf>
    <xf numFmtId="0" fontId="30" fillId="0" borderId="1" xfId="0" applyFont="1" applyBorder="1" applyAlignment="1" applyProtection="1">
      <alignment vertical="top" wrapText="1"/>
      <protection locked="0"/>
    </xf>
    <xf numFmtId="0" fontId="30" fillId="0" borderId="0" xfId="0" applyFont="1" applyAlignment="1">
      <alignment horizontal="left" vertical="center"/>
    </xf>
    <xf numFmtId="0" fontId="31" fillId="0" borderId="1" xfId="0" applyFont="1" applyBorder="1" applyAlignment="1" applyProtection="1">
      <alignment horizontal="justify" vertical="center" wrapText="1"/>
      <protection locked="0"/>
    </xf>
    <xf numFmtId="14" fontId="41" fillId="0" borderId="14" xfId="0" applyNumberFormat="1" applyFont="1" applyBorder="1" applyAlignment="1">
      <alignment horizontal="center" vertical="center"/>
    </xf>
    <xf numFmtId="0" fontId="24" fillId="0" borderId="1" xfId="0" applyFont="1" applyBorder="1" applyAlignment="1" applyProtection="1">
      <alignment horizontal="center" vertical="center" wrapText="1"/>
      <protection locked="0"/>
    </xf>
    <xf numFmtId="0" fontId="25" fillId="16" borderId="1" xfId="0" applyFont="1" applyFill="1" applyBorder="1" applyAlignment="1" applyProtection="1">
      <alignment horizontal="center" vertical="center"/>
      <protection locked="0"/>
    </xf>
    <xf numFmtId="0" fontId="39" fillId="0" borderId="1" xfId="2" applyFont="1" applyBorder="1" applyAlignment="1">
      <alignment horizontal="left" vertical="center" wrapText="1"/>
    </xf>
    <xf numFmtId="0" fontId="39" fillId="0" borderId="1" xfId="2" applyFont="1" applyBorder="1" applyAlignment="1">
      <alignment horizontal="center" vertical="center" wrapText="1"/>
    </xf>
    <xf numFmtId="9" fontId="25" fillId="14" borderId="1" xfId="0" applyNumberFormat="1" applyFont="1" applyFill="1" applyBorder="1" applyAlignment="1" applyProtection="1">
      <alignment horizontal="center" vertical="center" wrapText="1"/>
      <protection locked="0"/>
    </xf>
    <xf numFmtId="49" fontId="39" fillId="0" borderId="1" xfId="2" applyNumberFormat="1" applyFont="1" applyBorder="1" applyAlignment="1">
      <alignment horizontal="center" vertical="center" wrapText="1"/>
    </xf>
    <xf numFmtId="14" fontId="25" fillId="0" borderId="1" xfId="0" applyNumberFormat="1" applyFont="1" applyBorder="1" applyAlignment="1" applyProtection="1">
      <alignment horizontal="center" vertical="center"/>
      <protection locked="0"/>
    </xf>
    <xf numFmtId="0" fontId="25" fillId="0" borderId="0" xfId="0" applyFont="1" applyAlignment="1" applyProtection="1">
      <alignment horizontal="center" vertical="center" wrapText="1"/>
      <protection locked="0"/>
    </xf>
    <xf numFmtId="0" fontId="25" fillId="14" borderId="1" xfId="0" applyFont="1" applyFill="1" applyBorder="1" applyAlignment="1" applyProtection="1">
      <alignment horizontal="center" vertical="center"/>
      <protection locked="0"/>
    </xf>
    <xf numFmtId="0" fontId="24" fillId="0" borderId="2" xfId="0" applyFont="1" applyBorder="1" applyAlignment="1">
      <alignment horizontal="center" vertical="center" wrapText="1"/>
    </xf>
    <xf numFmtId="0" fontId="39" fillId="0" borderId="1" xfId="4" applyFont="1" applyFill="1" applyBorder="1" applyAlignment="1" applyProtection="1">
      <alignment horizontal="center" vertical="center" wrapText="1"/>
    </xf>
    <xf numFmtId="0" fontId="25" fillId="16" borderId="1" xfId="0" applyFont="1" applyFill="1" applyBorder="1" applyAlignment="1">
      <alignment horizontal="center" vertical="center" wrapText="1"/>
    </xf>
    <xf numFmtId="0" fontId="39" fillId="0" borderId="1" xfId="0" applyFont="1" applyBorder="1" applyAlignment="1">
      <alignment horizontal="justify" vertical="top" wrapText="1"/>
    </xf>
    <xf numFmtId="0" fontId="39" fillId="0" borderId="1" xfId="0" applyFont="1" applyBorder="1" applyAlignment="1">
      <alignment horizontal="center" vertical="center" wrapText="1"/>
    </xf>
    <xf numFmtId="0" fontId="39" fillId="0" borderId="1" xfId="0" applyFont="1" applyBorder="1" applyAlignment="1">
      <alignment horizontal="left" vertical="top" wrapText="1"/>
    </xf>
    <xf numFmtId="0" fontId="25" fillId="0" borderId="1" xfId="0" applyFont="1" applyBorder="1" applyAlignment="1">
      <alignment horizontal="center" vertical="center" wrapText="1"/>
    </xf>
    <xf numFmtId="0" fontId="25" fillId="0" borderId="1" xfId="0" applyFont="1" applyBorder="1" applyAlignment="1" applyProtection="1">
      <alignment horizontal="center" vertical="center" wrapText="1"/>
      <protection locked="0"/>
    </xf>
    <xf numFmtId="14" fontId="39" fillId="14" borderId="1" xfId="2" applyNumberFormat="1" applyFont="1" applyFill="1" applyBorder="1" applyAlignment="1">
      <alignment horizontal="center" vertical="center" wrapText="1"/>
    </xf>
    <xf numFmtId="14" fontId="49" fillId="14" borderId="1" xfId="2" applyNumberFormat="1" applyFont="1" applyFill="1" applyBorder="1" applyAlignment="1">
      <alignment horizontal="center" vertical="center" wrapText="1"/>
    </xf>
    <xf numFmtId="14" fontId="25" fillId="15" borderId="1" xfId="2" applyNumberFormat="1" applyFont="1" applyFill="1" applyBorder="1" applyAlignment="1">
      <alignment horizontal="center" vertical="center" wrapText="1"/>
    </xf>
    <xf numFmtId="0" fontId="25" fillId="0" borderId="5" xfId="0" applyFont="1" applyBorder="1" applyAlignment="1" applyProtection="1">
      <alignment horizontal="center" vertical="center" wrapText="1"/>
      <protection locked="0"/>
    </xf>
    <xf numFmtId="0" fontId="39" fillId="0" borderId="1" xfId="0" applyFont="1" applyBorder="1" applyAlignment="1">
      <alignment horizontal="left" vertical="center" wrapText="1"/>
    </xf>
    <xf numFmtId="0" fontId="25" fillId="0" borderId="1" xfId="0" applyFont="1" applyBorder="1" applyAlignment="1" applyProtection="1">
      <alignment horizontal="left" vertical="center" wrapText="1"/>
      <protection locked="0"/>
    </xf>
    <xf numFmtId="0" fontId="25" fillId="0" borderId="1" xfId="0" applyFont="1" applyBorder="1" applyAlignment="1" applyProtection="1">
      <alignment horizontal="left" vertical="top" wrapText="1"/>
      <protection locked="0"/>
    </xf>
    <xf numFmtId="165" fontId="39" fillId="0" borderId="1" xfId="0" applyNumberFormat="1" applyFont="1" applyBorder="1" applyAlignment="1">
      <alignment horizontal="center" vertical="center" wrapText="1"/>
    </xf>
    <xf numFmtId="14" fontId="25" fillId="0" borderId="1" xfId="2" applyNumberFormat="1" applyFont="1" applyBorder="1" applyAlignment="1">
      <alignment horizontal="center" vertical="center" wrapText="1"/>
    </xf>
    <xf numFmtId="0" fontId="24" fillId="0" borderId="2" xfId="0" applyFont="1" applyBorder="1" applyAlignment="1" applyProtection="1">
      <alignment horizontal="center" vertical="center" wrapText="1"/>
      <protection locked="0"/>
    </xf>
    <xf numFmtId="165" fontId="25" fillId="0" borderId="1" xfId="0" applyNumberFormat="1" applyFont="1" applyBorder="1" applyAlignment="1" applyProtection="1">
      <alignment horizontal="center" vertical="center"/>
      <protection locked="0"/>
    </xf>
    <xf numFmtId="0" fontId="37" fillId="0" borderId="2" xfId="2" applyFont="1" applyBorder="1" applyAlignment="1">
      <alignment horizontal="center" vertical="center" wrapText="1"/>
    </xf>
    <xf numFmtId="0" fontId="25" fillId="16" borderId="5" xfId="0" applyFont="1" applyFill="1" applyBorder="1" applyAlignment="1" applyProtection="1">
      <alignment horizontal="center" vertical="center"/>
      <protection locked="0"/>
    </xf>
    <xf numFmtId="0" fontId="39" fillId="0" borderId="1" xfId="2" applyFont="1" applyBorder="1" applyAlignment="1">
      <alignment vertical="top" wrapText="1"/>
    </xf>
    <xf numFmtId="0" fontId="39" fillId="0" borderId="1" xfId="2" applyFont="1" applyBorder="1" applyAlignment="1">
      <alignment horizontal="center" vertical="top" wrapText="1"/>
    </xf>
    <xf numFmtId="14" fontId="39" fillId="0" borderId="1" xfId="2" applyNumberFormat="1" applyFont="1" applyBorder="1" applyAlignment="1">
      <alignment horizontal="center" vertical="center" wrapText="1"/>
    </xf>
    <xf numFmtId="0" fontId="39" fillId="0" borderId="3" xfId="0" applyFont="1" applyBorder="1" applyAlignment="1">
      <alignment horizontal="center" vertical="center" wrapText="1"/>
    </xf>
    <xf numFmtId="9" fontId="39" fillId="0" borderId="3" xfId="0" applyNumberFormat="1" applyFont="1" applyBorder="1" applyAlignment="1">
      <alignment horizontal="center" vertical="center" wrapText="1"/>
    </xf>
    <xf numFmtId="0" fontId="25" fillId="0" borderId="3" xfId="0" applyFont="1" applyBorder="1" applyAlignment="1" applyProtection="1">
      <alignment horizontal="center" vertical="center"/>
      <protection locked="0"/>
    </xf>
    <xf numFmtId="0" fontId="39" fillId="0" borderId="3" xfId="2" applyFont="1" applyBorder="1" applyAlignment="1">
      <alignment horizontal="center" vertical="center" wrapText="1"/>
    </xf>
    <xf numFmtId="14" fontId="39" fillId="14" borderId="1" xfId="2" applyNumberFormat="1" applyFont="1" applyFill="1" applyBorder="1" applyAlignment="1" applyProtection="1">
      <alignment horizontal="center" vertical="center" wrapText="1"/>
      <protection locked="0"/>
    </xf>
    <xf numFmtId="14" fontId="39" fillId="0" borderId="1" xfId="2" applyNumberFormat="1" applyFont="1" applyBorder="1" applyAlignment="1" applyProtection="1">
      <alignment horizontal="center" vertical="center" wrapText="1"/>
      <protection locked="0"/>
    </xf>
    <xf numFmtId="0" fontId="49" fillId="0" borderId="1" xfId="0" applyFont="1" applyBorder="1" applyAlignment="1">
      <alignment horizontal="center" vertical="center" wrapText="1"/>
    </xf>
    <xf numFmtId="0" fontId="37" fillId="0" borderId="1" xfId="0" applyFont="1" applyBorder="1" applyAlignment="1">
      <alignment horizontal="center" vertical="center" wrapText="1"/>
    </xf>
    <xf numFmtId="166" fontId="39" fillId="0" borderId="1" xfId="0" applyNumberFormat="1" applyFont="1" applyBorder="1" applyAlignment="1">
      <alignment horizontal="center" vertical="center" wrapText="1"/>
    </xf>
    <xf numFmtId="166" fontId="39" fillId="15" borderId="1" xfId="0" applyNumberFormat="1" applyFont="1" applyFill="1" applyBorder="1" applyAlignment="1">
      <alignment horizontal="center" vertical="center" wrapText="1"/>
    </xf>
    <xf numFmtId="0" fontId="25" fillId="0" borderId="2" xfId="0" applyFont="1" applyBorder="1" applyAlignment="1" applyProtection="1">
      <alignment horizontal="center" vertical="center"/>
      <protection locked="0"/>
    </xf>
    <xf numFmtId="0" fontId="39" fillId="0" borderId="2" xfId="0" applyFont="1" applyBorder="1" applyAlignment="1">
      <alignment horizontal="center" vertical="center" wrapText="1"/>
    </xf>
    <xf numFmtId="9" fontId="25" fillId="14" borderId="2" xfId="0" applyNumberFormat="1" applyFont="1" applyFill="1" applyBorder="1" applyAlignment="1" applyProtection="1">
      <alignment horizontal="center" vertical="center" wrapText="1"/>
      <protection locked="0"/>
    </xf>
    <xf numFmtId="166" fontId="39" fillId="0" borderId="2" xfId="0" applyNumberFormat="1" applyFont="1" applyBorder="1" applyAlignment="1">
      <alignment horizontal="center" vertical="center" wrapText="1"/>
    </xf>
    <xf numFmtId="0" fontId="39" fillId="0" borderId="3" xfId="2" applyFont="1" applyBorder="1" applyAlignment="1">
      <alignment horizontal="left" vertical="center" wrapText="1"/>
    </xf>
    <xf numFmtId="9" fontId="25" fillId="0" borderId="1" xfId="1" applyFont="1" applyFill="1" applyBorder="1" applyAlignment="1">
      <alignment horizontal="center" vertical="center"/>
    </xf>
    <xf numFmtId="0" fontId="25" fillId="14" borderId="1" xfId="0" applyFont="1" applyFill="1" applyBorder="1" applyAlignment="1">
      <alignment horizontal="center" vertical="center" wrapText="1"/>
    </xf>
    <xf numFmtId="0" fontId="39" fillId="16" borderId="1" xfId="4" applyFont="1" applyFill="1" applyBorder="1" applyAlignment="1" applyProtection="1">
      <alignment horizontal="center" vertical="center" wrapText="1"/>
    </xf>
    <xf numFmtId="0" fontId="39" fillId="0" borderId="1" xfId="2" applyFont="1" applyBorder="1" applyAlignment="1">
      <alignment vertical="center" wrapText="1"/>
    </xf>
    <xf numFmtId="0" fontId="39" fillId="18" borderId="1" xfId="0" applyFont="1" applyFill="1" applyBorder="1" applyAlignment="1">
      <alignment horizontal="center" vertical="center" wrapText="1"/>
    </xf>
    <xf numFmtId="0" fontId="39" fillId="0" borderId="1" xfId="0" applyFont="1" applyBorder="1" applyAlignment="1">
      <alignment horizontal="center" vertical="center"/>
    </xf>
    <xf numFmtId="0" fontId="53" fillId="0" borderId="1" xfId="0" applyFont="1" applyBorder="1" applyAlignment="1">
      <alignment horizontal="center" vertical="center"/>
    </xf>
    <xf numFmtId="9" fontId="25" fillId="14" borderId="1" xfId="1" applyFont="1" applyFill="1" applyBorder="1" applyAlignment="1" applyProtection="1">
      <alignment horizontal="center" vertical="center"/>
      <protection locked="0"/>
    </xf>
    <xf numFmtId="0" fontId="25" fillId="16" borderId="2" xfId="0" applyFont="1" applyFill="1" applyBorder="1" applyAlignment="1" applyProtection="1">
      <alignment horizontal="center" vertical="center"/>
      <protection locked="0"/>
    </xf>
    <xf numFmtId="0" fontId="25" fillId="0" borderId="2" xfId="0" applyFont="1" applyBorder="1" applyAlignment="1" applyProtection="1">
      <alignment horizontal="center" vertical="center" wrapText="1"/>
      <protection locked="0"/>
    </xf>
    <xf numFmtId="0" fontId="25" fillId="16" borderId="1" xfId="0" applyFont="1" applyFill="1" applyBorder="1" applyAlignment="1" applyProtection="1">
      <alignment horizontal="center" vertical="center" wrapText="1"/>
      <protection locked="0"/>
    </xf>
    <xf numFmtId="14" fontId="39" fillId="0" borderId="1" xfId="0" applyNumberFormat="1" applyFont="1" applyBorder="1" applyAlignment="1">
      <alignment horizontal="center" vertical="center" wrapText="1"/>
    </xf>
    <xf numFmtId="14" fontId="39" fillId="0" borderId="2" xfId="0" applyNumberFormat="1" applyFont="1" applyBorder="1" applyAlignment="1">
      <alignment horizontal="center" vertical="center" wrapText="1"/>
    </xf>
    <xf numFmtId="166" fontId="25" fillId="0" borderId="1" xfId="0" applyNumberFormat="1" applyFont="1" applyBorder="1" applyAlignment="1" applyProtection="1">
      <alignment horizontal="center" vertical="center"/>
      <protection locked="0"/>
    </xf>
    <xf numFmtId="0" fontId="39" fillId="0" borderId="1" xfId="2" applyFont="1" applyBorder="1" applyAlignment="1">
      <alignment horizontal="justify" vertical="center" wrapText="1"/>
    </xf>
    <xf numFmtId="14" fontId="25" fillId="0" borderId="2" xfId="0" applyNumberFormat="1" applyFont="1" applyBorder="1" applyAlignment="1" applyProtection="1">
      <alignment horizontal="center" vertical="center"/>
      <protection locked="0"/>
    </xf>
    <xf numFmtId="14" fontId="39" fillId="14" borderId="1" xfId="17" applyNumberFormat="1" applyFont="1" applyFill="1" applyBorder="1" applyAlignment="1" applyProtection="1">
      <alignment horizontal="center" vertical="center" wrapText="1"/>
      <protection locked="0"/>
    </xf>
    <xf numFmtId="14" fontId="39" fillId="15" borderId="1" xfId="17" applyNumberFormat="1" applyFont="1" applyFill="1" applyBorder="1" applyAlignment="1" applyProtection="1">
      <alignment horizontal="center" vertical="center" wrapText="1"/>
      <protection locked="0"/>
    </xf>
    <xf numFmtId="0" fontId="24" fillId="14"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39" fillId="14" borderId="1" xfId="4" applyFont="1" applyFill="1" applyBorder="1" applyAlignment="1" applyProtection="1">
      <alignment horizontal="center" vertical="center" wrapText="1"/>
    </xf>
    <xf numFmtId="14" fontId="39" fillId="15" borderId="1" xfId="2" applyNumberFormat="1" applyFont="1" applyFill="1" applyBorder="1" applyAlignment="1" applyProtection="1">
      <alignment horizontal="center" vertical="center" wrapText="1"/>
      <protection locked="0"/>
    </xf>
    <xf numFmtId="0" fontId="37" fillId="0" borderId="3" xfId="2" applyFont="1" applyBorder="1" applyAlignment="1">
      <alignment horizontal="left" vertical="center" wrapText="1"/>
    </xf>
    <xf numFmtId="14" fontId="39" fillId="0" borderId="1" xfId="17" applyNumberFormat="1" applyFont="1" applyBorder="1" applyAlignment="1" applyProtection="1">
      <alignment horizontal="center" vertical="center" wrapText="1"/>
      <protection locked="0"/>
    </xf>
    <xf numFmtId="0" fontId="25" fillId="0" borderId="24" xfId="0" applyFont="1" applyBorder="1" applyAlignment="1" applyProtection="1">
      <alignment horizontal="center" vertical="center" wrapText="1"/>
      <protection locked="0"/>
    </xf>
    <xf numFmtId="0" fontId="25" fillId="0" borderId="0" xfId="0" applyFont="1" applyAlignment="1">
      <alignment horizontal="center" vertical="center"/>
    </xf>
    <xf numFmtId="0" fontId="25" fillId="0" borderId="1" xfId="0" applyFont="1" applyBorder="1" applyAlignment="1">
      <alignment vertical="center" wrapText="1"/>
    </xf>
    <xf numFmtId="0" fontId="25" fillId="0" borderId="1" xfId="0" applyFont="1" applyBorder="1" applyAlignment="1">
      <alignment horizontal="center" vertical="top" wrapText="1"/>
    </xf>
    <xf numFmtId="0" fontId="25" fillId="0" borderId="1" xfId="0" applyFont="1" applyBorder="1" applyAlignment="1">
      <alignment horizontal="left" vertical="center" wrapText="1"/>
    </xf>
    <xf numFmtId="0" fontId="53" fillId="0" borderId="1" xfId="0" applyFont="1" applyBorder="1" applyAlignment="1">
      <alignment horizontal="center" vertical="center" wrapText="1"/>
    </xf>
    <xf numFmtId="0" fontId="25" fillId="0" borderId="1" xfId="0" applyFont="1" applyBorder="1" applyAlignment="1">
      <alignment wrapText="1"/>
    </xf>
    <xf numFmtId="0" fontId="25" fillId="0" borderId="1" xfId="0" applyFont="1" applyBorder="1" applyAlignment="1">
      <alignment vertical="top" wrapText="1"/>
    </xf>
    <xf numFmtId="0" fontId="25" fillId="0" borderId="1" xfId="0" applyFont="1" applyBorder="1" applyAlignment="1">
      <alignment vertical="center"/>
    </xf>
    <xf numFmtId="0" fontId="25" fillId="0" borderId="0" xfId="0" applyFont="1" applyAlignment="1">
      <alignment vertical="center"/>
    </xf>
    <xf numFmtId="0" fontId="24" fillId="9" borderId="1" xfId="0" applyFont="1" applyFill="1" applyBorder="1" applyAlignment="1" applyProtection="1">
      <alignment vertical="center" wrapText="1"/>
      <protection locked="0"/>
    </xf>
    <xf numFmtId="0" fontId="56" fillId="0" borderId="1" xfId="2" applyFont="1" applyBorder="1" applyAlignment="1">
      <alignment vertical="top" wrapText="1"/>
    </xf>
    <xf numFmtId="0" fontId="56" fillId="0" borderId="1" xfId="0" applyFont="1" applyBorder="1" applyAlignment="1">
      <alignment horizontal="center" vertical="center" wrapText="1"/>
    </xf>
    <xf numFmtId="14" fontId="57" fillId="0" borderId="1" xfId="0" applyNumberFormat="1" applyFont="1" applyBorder="1" applyAlignment="1">
      <alignment horizontal="center" vertical="center" wrapText="1"/>
    </xf>
    <xf numFmtId="0" fontId="58" fillId="0" borderId="1" xfId="0" applyFont="1" applyBorder="1" applyAlignment="1">
      <alignment vertical="center" wrapText="1"/>
    </xf>
    <xf numFmtId="9" fontId="25" fillId="0" borderId="1" xfId="0" applyNumberFormat="1" applyFont="1" applyBorder="1" applyAlignment="1">
      <alignment horizontal="center" vertical="center"/>
    </xf>
    <xf numFmtId="0" fontId="25" fillId="0" borderId="1" xfId="0" applyFont="1" applyBorder="1" applyAlignment="1" applyProtection="1">
      <alignment vertical="center" wrapText="1"/>
      <protection locked="0"/>
    </xf>
    <xf numFmtId="0" fontId="49" fillId="0" borderId="1" xfId="0" applyFont="1" applyBorder="1" applyAlignment="1">
      <alignment horizontal="center" vertical="center"/>
    </xf>
    <xf numFmtId="0" fontId="16" fillId="0" borderId="0" xfId="0" applyFont="1"/>
    <xf numFmtId="0" fontId="43" fillId="19" borderId="2" xfId="0" applyFont="1" applyFill="1" applyBorder="1" applyAlignment="1">
      <alignment horizontal="center" vertical="center" wrapText="1" readingOrder="1"/>
    </xf>
    <xf numFmtId="0" fontId="43" fillId="19" borderId="23" xfId="0" applyFont="1" applyFill="1" applyBorder="1" applyAlignment="1">
      <alignment horizontal="center" vertical="center" wrapText="1" readingOrder="1"/>
    </xf>
    <xf numFmtId="0" fontId="46" fillId="19" borderId="23" xfId="0" applyFont="1" applyFill="1" applyBorder="1" applyAlignment="1">
      <alignment horizontal="center" vertical="center" wrapText="1"/>
    </xf>
    <xf numFmtId="0" fontId="46" fillId="22" borderId="23" xfId="0" applyFont="1" applyFill="1" applyBorder="1" applyAlignment="1">
      <alignment horizontal="center" vertical="center" wrapText="1"/>
    </xf>
    <xf numFmtId="0" fontId="43" fillId="23" borderId="23" xfId="0" applyFont="1" applyFill="1" applyBorder="1" applyAlignment="1">
      <alignment horizontal="center" vertical="center" wrapText="1" readingOrder="1"/>
    </xf>
    <xf numFmtId="0" fontId="43" fillId="24" borderId="23" xfId="0" applyFont="1" applyFill="1" applyBorder="1" applyAlignment="1">
      <alignment horizontal="center" vertical="center" wrapText="1" readingOrder="1"/>
    </xf>
    <xf numFmtId="0" fontId="43" fillId="25" borderId="23" xfId="0" applyFont="1" applyFill="1" applyBorder="1" applyAlignment="1">
      <alignment horizontal="center" vertical="center" wrapText="1" readingOrder="1"/>
    </xf>
    <xf numFmtId="0" fontId="44" fillId="21" borderId="10" xfId="0" applyFont="1" applyFill="1" applyBorder="1" applyAlignment="1">
      <alignment horizontal="center" vertical="center"/>
    </xf>
    <xf numFmtId="0" fontId="44" fillId="21" borderId="3" xfId="0" applyFont="1" applyFill="1" applyBorder="1" applyAlignment="1">
      <alignment horizontal="center" vertical="center"/>
    </xf>
    <xf numFmtId="0" fontId="44" fillId="21" borderId="22" xfId="0" applyFont="1" applyFill="1" applyBorder="1" applyAlignment="1">
      <alignment horizontal="center" vertical="center" wrapText="1" readingOrder="1"/>
    </xf>
    <xf numFmtId="0" fontId="45" fillId="21" borderId="22" xfId="0" applyFont="1" applyFill="1" applyBorder="1" applyAlignment="1">
      <alignment horizontal="center" vertical="center" wrapText="1" readingOrder="1"/>
    </xf>
    <xf numFmtId="0" fontId="44" fillId="21" borderId="22" xfId="0" applyFont="1" applyFill="1" applyBorder="1" applyAlignment="1">
      <alignment horizontal="center" vertical="center" wrapText="1"/>
    </xf>
    <xf numFmtId="0" fontId="45" fillId="21" borderId="22" xfId="0" applyFont="1" applyFill="1" applyBorder="1" applyAlignment="1">
      <alignment horizontal="center" vertical="center" wrapText="1"/>
    </xf>
    <xf numFmtId="0" fontId="44" fillId="21" borderId="22" xfId="0" applyFont="1" applyFill="1" applyBorder="1" applyAlignment="1">
      <alignment horizontal="center" vertical="center"/>
    </xf>
    <xf numFmtId="0" fontId="60" fillId="26" borderId="27" xfId="0" applyFont="1" applyFill="1" applyBorder="1" applyAlignment="1">
      <alignment horizontal="center" vertical="center"/>
    </xf>
    <xf numFmtId="0" fontId="16" fillId="0" borderId="0" xfId="0" applyFont="1" applyAlignment="1">
      <alignment horizontal="center" vertical="center"/>
    </xf>
    <xf numFmtId="0" fontId="62" fillId="0" borderId="3" xfId="0" applyFont="1" applyBorder="1" applyAlignment="1">
      <alignment horizontal="center" vertical="center"/>
    </xf>
    <xf numFmtId="0" fontId="61" fillId="0" borderId="0" xfId="0" applyFont="1" applyAlignment="1">
      <alignment horizontal="center" vertical="center"/>
    </xf>
    <xf numFmtId="10" fontId="62" fillId="0" borderId="3" xfId="0" applyNumberFormat="1" applyFont="1" applyBorder="1" applyAlignment="1">
      <alignment horizontal="center" vertical="center"/>
    </xf>
    <xf numFmtId="0" fontId="45" fillId="21" borderId="10" xfId="0" applyFont="1" applyFill="1" applyBorder="1" applyAlignment="1">
      <alignment horizontal="center" vertical="center"/>
    </xf>
    <xf numFmtId="0" fontId="47" fillId="20" borderId="22" xfId="0" applyFont="1" applyFill="1" applyBorder="1" applyAlignment="1">
      <alignment vertical="center" wrapText="1" readingOrder="1"/>
    </xf>
    <xf numFmtId="0" fontId="61" fillId="0" borderId="0" xfId="0" applyFont="1" applyAlignment="1">
      <alignment vertical="center"/>
    </xf>
    <xf numFmtId="0" fontId="30" fillId="0" borderId="0" xfId="0" applyFont="1" applyAlignment="1">
      <alignment vertical="center"/>
    </xf>
    <xf numFmtId="0" fontId="59" fillId="26" borderId="5" xfId="0" applyFont="1" applyFill="1" applyBorder="1"/>
    <xf numFmtId="0" fontId="59" fillId="26" borderId="26" xfId="0" applyFont="1" applyFill="1" applyBorder="1"/>
    <xf numFmtId="0" fontId="31" fillId="0" borderId="0" xfId="0" applyFont="1" applyAlignment="1">
      <alignment horizontal="center" vertical="center"/>
    </xf>
    <xf numFmtId="0" fontId="43" fillId="19" borderId="2" xfId="0" applyFont="1" applyFill="1" applyBorder="1" applyAlignment="1">
      <alignment horizontal="center" vertical="center" wrapText="1" readingOrder="1"/>
    </xf>
    <xf numFmtId="0" fontId="43" fillId="19" borderId="4" xfId="0" applyFont="1" applyFill="1" applyBorder="1" applyAlignment="1">
      <alignment horizontal="center" vertical="center" wrapText="1" readingOrder="1"/>
    </xf>
    <xf numFmtId="0" fontId="43" fillId="19" borderId="25" xfId="0" applyFont="1" applyFill="1" applyBorder="1" applyAlignment="1">
      <alignment horizontal="center" vertical="center" wrapText="1" readingOrder="1"/>
    </xf>
    <xf numFmtId="0" fontId="46" fillId="19" borderId="4" xfId="0" applyFont="1" applyFill="1" applyBorder="1" applyAlignment="1">
      <alignment horizontal="center" vertical="center" wrapText="1" readingOrder="1"/>
    </xf>
    <xf numFmtId="0" fontId="46" fillId="19" borderId="25" xfId="0" applyFont="1" applyFill="1" applyBorder="1" applyAlignment="1">
      <alignment horizontal="center" vertical="center" wrapText="1" readingOrder="1"/>
    </xf>
    <xf numFmtId="0" fontId="46" fillId="19" borderId="2" xfId="0" applyFont="1" applyFill="1" applyBorder="1" applyAlignment="1">
      <alignment horizontal="right" vertical="center" wrapText="1" readingOrder="1"/>
    </xf>
    <xf numFmtId="0" fontId="46" fillId="19" borderId="4" xfId="0" applyFont="1" applyFill="1" applyBorder="1" applyAlignment="1">
      <alignment horizontal="right" vertical="center" wrapText="1" readingOrder="1"/>
    </xf>
    <xf numFmtId="0" fontId="46" fillId="19" borderId="25" xfId="0" applyFont="1" applyFill="1" applyBorder="1" applyAlignment="1">
      <alignment horizontal="right" vertical="center" wrapText="1" readingOrder="1"/>
    </xf>
    <xf numFmtId="0" fontId="29" fillId="0" borderId="0" xfId="0" applyFont="1" applyAlignment="1">
      <alignment horizontal="left" vertical="top" wrapText="1"/>
    </xf>
    <xf numFmtId="0" fontId="28" fillId="0" borderId="0" xfId="0" applyFont="1" applyAlignment="1">
      <alignment horizontal="left" vertical="top" wrapText="1"/>
    </xf>
    <xf numFmtId="0" fontId="30" fillId="0" borderId="0" xfId="0" applyFont="1" applyAlignment="1">
      <alignment horizontal="justify" wrapText="1"/>
    </xf>
    <xf numFmtId="0" fontId="30" fillId="0" borderId="18" xfId="0" applyFont="1" applyBorder="1" applyAlignment="1" applyProtection="1">
      <alignment horizontal="left" vertical="center" wrapText="1"/>
      <protection locked="0"/>
    </xf>
    <xf numFmtId="0" fontId="30" fillId="0" borderId="0" xfId="0" applyFont="1" applyAlignment="1">
      <alignment horizontal="left" vertical="center" wrapText="1"/>
    </xf>
    <xf numFmtId="0" fontId="27" fillId="0" borderId="11" xfId="0" applyFont="1" applyBorder="1" applyAlignment="1">
      <alignment horizontal="center" vertical="center"/>
    </xf>
    <xf numFmtId="0" fontId="27" fillId="0" borderId="9" xfId="0" applyFont="1" applyBorder="1" applyAlignment="1">
      <alignment horizontal="center" vertical="center"/>
    </xf>
    <xf numFmtId="0" fontId="35" fillId="0" borderId="0" xfId="0" applyFont="1" applyAlignment="1">
      <alignment horizontal="center"/>
    </xf>
    <xf numFmtId="0" fontId="31" fillId="0" borderId="0" xfId="0" applyFont="1" applyAlignment="1">
      <alignment horizontal="center"/>
    </xf>
    <xf numFmtId="0" fontId="24" fillId="2" borderId="1" xfId="0" applyFont="1" applyFill="1" applyBorder="1" applyAlignment="1" applyProtection="1">
      <alignment horizontal="center" vertical="center"/>
      <protection locked="0"/>
    </xf>
    <xf numFmtId="0" fontId="24" fillId="3" borderId="19" xfId="0" applyFont="1" applyFill="1" applyBorder="1" applyAlignment="1" applyProtection="1">
      <alignment horizontal="center" vertical="center"/>
      <protection locked="0"/>
    </xf>
    <xf numFmtId="0" fontId="24" fillId="3" borderId="18" xfId="0" applyFont="1" applyFill="1" applyBorder="1" applyAlignment="1" applyProtection="1">
      <alignment horizontal="center" vertical="center"/>
      <protection locked="0"/>
    </xf>
    <xf numFmtId="0" fontId="24" fillId="3" borderId="20" xfId="0" applyFont="1" applyFill="1" applyBorder="1" applyAlignment="1" applyProtection="1">
      <alignment horizontal="center" vertical="center"/>
      <protection locked="0"/>
    </xf>
    <xf numFmtId="0" fontId="24" fillId="3" borderId="21" xfId="0" applyFont="1" applyFill="1" applyBorder="1" applyAlignment="1" applyProtection="1">
      <alignment horizontal="center" vertical="center"/>
      <protection locked="0"/>
    </xf>
    <xf numFmtId="0" fontId="24" fillId="3" borderId="10" xfId="0" applyFont="1" applyFill="1" applyBorder="1" applyAlignment="1" applyProtection="1">
      <alignment horizontal="center" vertical="center"/>
      <protection locked="0"/>
    </xf>
    <xf numFmtId="0" fontId="24" fillId="3" borderId="22" xfId="0" applyFont="1" applyFill="1" applyBorder="1" applyAlignment="1" applyProtection="1">
      <alignment horizontal="center" vertical="center"/>
      <protection locked="0"/>
    </xf>
    <xf numFmtId="0" fontId="24" fillId="4" borderId="1" xfId="0" applyFont="1" applyFill="1" applyBorder="1" applyAlignment="1" applyProtection="1">
      <alignment horizontal="center" vertical="center"/>
      <protection locked="0"/>
    </xf>
    <xf numFmtId="0" fontId="37" fillId="7" borderId="0" xfId="0" applyFont="1" applyFill="1" applyAlignment="1" applyProtection="1">
      <alignment horizontal="center" vertical="center"/>
      <protection locked="0"/>
    </xf>
    <xf numFmtId="0" fontId="37" fillId="7" borderId="10" xfId="0" applyFont="1" applyFill="1" applyBorder="1" applyAlignment="1" applyProtection="1">
      <alignment horizontal="center" vertical="center"/>
      <protection locked="0"/>
    </xf>
    <xf numFmtId="0" fontId="24" fillId="5" borderId="1" xfId="0" applyFont="1" applyFill="1" applyBorder="1" applyAlignment="1" applyProtection="1">
      <alignment horizontal="center" vertical="center"/>
      <protection locked="0"/>
    </xf>
    <xf numFmtId="0" fontId="24" fillId="6" borderId="1" xfId="0" applyFont="1" applyFill="1" applyBorder="1" applyAlignment="1" applyProtection="1">
      <alignment horizontal="center" vertical="center"/>
      <protection locked="0"/>
    </xf>
    <xf numFmtId="0" fontId="24" fillId="11" borderId="1"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37" fillId="7" borderId="1" xfId="0" applyFont="1" applyFill="1" applyBorder="1" applyAlignment="1" applyProtection="1">
      <alignment horizontal="center" vertical="center"/>
      <protection locked="0"/>
    </xf>
    <xf numFmtId="0" fontId="24" fillId="0" borderId="1"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0" fontId="24" fillId="0" borderId="4" xfId="0" applyFont="1" applyBorder="1" applyAlignment="1" applyProtection="1">
      <alignment horizontal="center" vertical="center" wrapText="1"/>
      <protection locked="0"/>
    </xf>
    <xf numFmtId="0" fontId="24" fillId="0" borderId="3" xfId="0" applyFont="1" applyBorder="1" applyAlignment="1" applyProtection="1">
      <alignment horizontal="center" vertical="center" wrapText="1"/>
      <protection locked="0"/>
    </xf>
    <xf numFmtId="0" fontId="50"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19"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cellXfs>
  <cellStyles count="18">
    <cellStyle name="Hipervínculo" xfId="4" builtinId="8"/>
    <cellStyle name="Hyperlink" xfId="10" xr:uid="{00000000-0005-0000-0000-000001000000}"/>
    <cellStyle name="Millares 2" xfId="6" xr:uid="{00000000-0005-0000-0000-000002000000}"/>
    <cellStyle name="Millares 2 2" xfId="7" xr:uid="{00000000-0005-0000-0000-000003000000}"/>
    <cellStyle name="Millares 2 2 2" xfId="8" xr:uid="{00000000-0005-0000-0000-000004000000}"/>
    <cellStyle name="Millares 2 2 2 2" xfId="15" xr:uid="{00000000-0005-0000-0000-000005000000}"/>
    <cellStyle name="Millares 2 2 2 3" xfId="12" xr:uid="{00000000-0005-0000-0000-000006000000}"/>
    <cellStyle name="Millares 2 2 3" xfId="9" xr:uid="{00000000-0005-0000-0000-000007000000}"/>
    <cellStyle name="Millares 2 2 3 2" xfId="16" xr:uid="{00000000-0005-0000-0000-000008000000}"/>
    <cellStyle name="Millares 2 2 3 3" xfId="13" xr:uid="{00000000-0005-0000-0000-000009000000}"/>
    <cellStyle name="Millares 2 2 4" xfId="14" xr:uid="{00000000-0005-0000-0000-00000A000000}"/>
    <cellStyle name="Millares 2 2 5" xfId="11" xr:uid="{00000000-0005-0000-0000-00000B000000}"/>
    <cellStyle name="Normal" xfId="0" builtinId="0"/>
    <cellStyle name="Normal 2" xfId="2" xr:uid="{00000000-0005-0000-0000-00000D000000}"/>
    <cellStyle name="Normal 2 2" xfId="17" xr:uid="{00000000-0005-0000-0000-00000E000000}"/>
    <cellStyle name="Normal 3" xfId="5" xr:uid="{00000000-0005-0000-0000-00000F000000}"/>
    <cellStyle name="Normal 4" xfId="3" xr:uid="{00000000-0005-0000-0000-000010000000}"/>
    <cellStyle name="Porcentaje" xfId="1" builtinId="5"/>
  </cellStyles>
  <dxfs count="551">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theme="7" tint="0.79998168889431442"/>
        </patternFill>
      </fill>
    </dxf>
    <dxf>
      <fill>
        <patternFill>
          <bgColor theme="7" tint="0.79998168889431442"/>
        </patternFill>
      </fill>
    </dxf>
    <dxf>
      <fill>
        <patternFill>
          <bgColor rgb="FFFF33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rgb="FFFF3300"/>
        </patternFill>
      </fill>
    </dxf>
    <dxf>
      <fill>
        <patternFill>
          <bgColor theme="7" tint="0.79998168889431442"/>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ont>
        <strike val="0"/>
      </font>
      <fill>
        <patternFill>
          <bgColor rgb="FFFFFF00"/>
        </patternFill>
      </fill>
    </dxf>
    <dxf>
      <fill>
        <patternFill>
          <bgColor rgb="FFFFC000"/>
        </patternFill>
      </fill>
    </dxf>
    <dxf>
      <font>
        <color theme="1"/>
      </font>
      <fill>
        <patternFill>
          <bgColor rgb="FF00B050"/>
        </patternFill>
      </fill>
    </dxf>
    <dxf>
      <font>
        <color theme="1"/>
      </font>
      <fill>
        <patternFill>
          <bgColor rgb="FF00B050"/>
        </patternFill>
      </fill>
    </dxf>
    <dxf>
      <fill>
        <patternFill>
          <bgColor rgb="FFFFC0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0000"/>
        </patternFill>
      </fill>
    </dxf>
    <dxf>
      <font>
        <color theme="1"/>
      </font>
      <fill>
        <patternFill>
          <bgColor rgb="FF00B050"/>
        </patternFill>
      </fill>
    </dxf>
    <dxf>
      <font>
        <color theme="1"/>
      </font>
      <fill>
        <patternFill>
          <bgColor rgb="FF00B050"/>
        </patternFill>
      </fill>
    </dxf>
    <dxf>
      <fill>
        <patternFill>
          <bgColor rgb="FFFFC000"/>
        </patternFill>
      </fill>
    </dxf>
    <dxf>
      <font>
        <strike val="0"/>
      </font>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C000"/>
        </patternFill>
      </fill>
    </dxf>
    <dxf>
      <font>
        <strike val="0"/>
      </font>
      <fill>
        <patternFill>
          <bgColor rgb="FFFFFF00"/>
        </patternFill>
      </fill>
    </dxf>
    <dxf>
      <fill>
        <patternFill>
          <bgColor rgb="FFFFC000"/>
        </patternFill>
      </fill>
    </dxf>
    <dxf>
      <font>
        <color theme="1"/>
      </font>
      <fill>
        <patternFill>
          <bgColor rgb="FF00B050"/>
        </patternFill>
      </fill>
    </dxf>
    <dxf>
      <fill>
        <patternFill>
          <bgColor rgb="FFFFFF00"/>
        </patternFill>
      </fill>
    </dxf>
    <dxf>
      <fill>
        <patternFill>
          <bgColor rgb="FFFF0000"/>
        </patternFill>
      </fill>
    </dxf>
    <dxf>
      <font>
        <color theme="1"/>
      </font>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rgb="FFFF3300"/>
        </patternFill>
      </fill>
    </dxf>
    <dxf>
      <fill>
        <patternFill>
          <bgColor theme="7" tint="0.79998168889431442"/>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0000"/>
        </patternFill>
      </fill>
    </dxf>
    <dxf>
      <font>
        <color theme="1"/>
      </font>
      <fill>
        <patternFill>
          <bgColor rgb="FF00B050"/>
        </patternFill>
      </fill>
    </dxf>
    <dxf>
      <font>
        <color theme="1"/>
      </font>
      <fill>
        <patternFill>
          <bgColor rgb="FF00B050"/>
        </patternFill>
      </fill>
    </dxf>
    <dxf>
      <fill>
        <patternFill>
          <bgColor rgb="FFFFC000"/>
        </patternFill>
      </fill>
    </dxf>
    <dxf>
      <font>
        <strike val="0"/>
      </font>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theme="7" tint="0.79998168889431442"/>
        </patternFill>
      </fill>
    </dxf>
    <dxf>
      <fill>
        <patternFill>
          <bgColor rgb="FFFF3300"/>
        </patternFill>
      </fill>
    </dxf>
    <dxf>
      <fill>
        <patternFill>
          <bgColor theme="7" tint="0.79998168889431442"/>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theme="1"/>
      </font>
      <fill>
        <patternFill>
          <bgColor rgb="FF00B050"/>
        </patternFill>
      </fill>
    </dxf>
    <dxf>
      <font>
        <color theme="1"/>
      </font>
      <fill>
        <patternFill>
          <bgColor rgb="FF00B050"/>
        </patternFill>
      </fill>
    </dxf>
    <dxf>
      <fill>
        <patternFill>
          <bgColor rgb="FFFFC000"/>
        </patternFill>
      </fill>
    </dxf>
    <dxf>
      <font>
        <strike val="0"/>
      </font>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ont>
        <b val="0"/>
        <i val="0"/>
        <strike val="0"/>
        <condense val="0"/>
        <extend val="0"/>
        <outline val="0"/>
        <shadow val="0"/>
        <u val="none"/>
        <vertAlign val="baseline"/>
        <sz val="11"/>
        <color theme="1"/>
        <name val="Arial Narrow"/>
        <scheme val="none"/>
      </font>
    </dxf>
    <dxf>
      <font>
        <b val="0"/>
        <i val="0"/>
        <strike val="0"/>
        <condense val="0"/>
        <extend val="0"/>
        <outline val="0"/>
        <shadow val="0"/>
        <u val="none"/>
        <vertAlign val="baseline"/>
        <sz val="11"/>
        <color theme="1"/>
        <name val="Arial Narrow"/>
        <scheme val="none"/>
      </font>
    </dxf>
  </dxfs>
  <tableStyles count="0" defaultTableStyle="TableStyleMedium2" defaultPivotStyle="PivotStyleLight16"/>
  <colors>
    <mruColors>
      <color rgb="FFFF7C80"/>
      <color rgb="FFEE5612"/>
      <color rgb="FFFF9900"/>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1976005</xdr:colOff>
      <xdr:row>46</xdr:row>
      <xdr:rowOff>1333500</xdr:rowOff>
    </xdr:from>
    <xdr:to>
      <xdr:col>3</xdr:col>
      <xdr:colOff>2309380</xdr:colOff>
      <xdr:row>46</xdr:row>
      <xdr:rowOff>1476375</xdr:rowOff>
    </xdr:to>
    <xdr:sp macro="" textlink="">
      <xdr:nvSpPr>
        <xdr:cNvPr id="2" name="CuadroTexto 1">
          <a:extLst>
            <a:ext uri="{FF2B5EF4-FFF2-40B4-BE49-F238E27FC236}">
              <a16:creationId xmlns:a16="http://schemas.microsoft.com/office/drawing/2014/main" id="{4C94FE0F-09AF-91B7-2F94-B17BFEC6653B}"/>
            </a:ext>
          </a:extLst>
        </xdr:cNvPr>
        <xdr:cNvSpPr txBox="1"/>
      </xdr:nvSpPr>
      <xdr:spPr>
        <a:xfrm>
          <a:off x="5760028" y="20548023"/>
          <a:ext cx="333375" cy="142875"/>
        </a:xfrm>
        <a:prstGeom prst="rect">
          <a:avLst/>
        </a:prstGeom>
        <a:solidFill>
          <a:srgbClr val="EE5612"/>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2734541</xdr:colOff>
      <xdr:row>46</xdr:row>
      <xdr:rowOff>444212</xdr:rowOff>
    </xdr:from>
    <xdr:to>
      <xdr:col>3</xdr:col>
      <xdr:colOff>3067916</xdr:colOff>
      <xdr:row>46</xdr:row>
      <xdr:rowOff>587087</xdr:rowOff>
    </xdr:to>
    <xdr:sp macro="" textlink="">
      <xdr:nvSpPr>
        <xdr:cNvPr id="3" name="CuadroTexto 2">
          <a:extLst>
            <a:ext uri="{FF2B5EF4-FFF2-40B4-BE49-F238E27FC236}">
              <a16:creationId xmlns:a16="http://schemas.microsoft.com/office/drawing/2014/main" id="{61D947FD-6EAA-4226-A660-9018285F9A8C}"/>
            </a:ext>
          </a:extLst>
        </xdr:cNvPr>
        <xdr:cNvSpPr txBox="1"/>
      </xdr:nvSpPr>
      <xdr:spPr>
        <a:xfrm>
          <a:off x="6518564" y="19199803"/>
          <a:ext cx="333375" cy="142875"/>
        </a:xfrm>
        <a:prstGeom prst="rect">
          <a:avLst/>
        </a:prstGeom>
        <a:solidFill>
          <a:srgbClr val="FF7C8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806161</xdr:colOff>
      <xdr:row>46</xdr:row>
      <xdr:rowOff>1694584</xdr:rowOff>
    </xdr:from>
    <xdr:to>
      <xdr:col>3</xdr:col>
      <xdr:colOff>1139536</xdr:colOff>
      <xdr:row>46</xdr:row>
      <xdr:rowOff>1837459</xdr:rowOff>
    </xdr:to>
    <xdr:sp macro="" textlink="">
      <xdr:nvSpPr>
        <xdr:cNvPr id="4" name="CuadroTexto 3">
          <a:extLst>
            <a:ext uri="{FF2B5EF4-FFF2-40B4-BE49-F238E27FC236}">
              <a16:creationId xmlns:a16="http://schemas.microsoft.com/office/drawing/2014/main" id="{D8EDB12A-8E63-47B7-9BC6-C5548CBE8183}"/>
            </a:ext>
          </a:extLst>
        </xdr:cNvPr>
        <xdr:cNvSpPr txBox="1"/>
      </xdr:nvSpPr>
      <xdr:spPr>
        <a:xfrm>
          <a:off x="4590184" y="20909107"/>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2658340</xdr:colOff>
      <xdr:row>46</xdr:row>
      <xdr:rowOff>2094634</xdr:rowOff>
    </xdr:from>
    <xdr:to>
      <xdr:col>3</xdr:col>
      <xdr:colOff>2991715</xdr:colOff>
      <xdr:row>46</xdr:row>
      <xdr:rowOff>2237509</xdr:rowOff>
    </xdr:to>
    <xdr:sp macro="" textlink="">
      <xdr:nvSpPr>
        <xdr:cNvPr id="5" name="CuadroTexto 4">
          <a:extLst>
            <a:ext uri="{FF2B5EF4-FFF2-40B4-BE49-F238E27FC236}">
              <a16:creationId xmlns:a16="http://schemas.microsoft.com/office/drawing/2014/main" id="{AB880151-360F-4A3A-89F8-4A330590E873}"/>
            </a:ext>
          </a:extLst>
        </xdr:cNvPr>
        <xdr:cNvSpPr txBox="1"/>
      </xdr:nvSpPr>
      <xdr:spPr>
        <a:xfrm>
          <a:off x="6442363" y="21309157"/>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9" name="Imagen 8">
          <a:extLst>
            <a:ext uri="{FF2B5EF4-FFF2-40B4-BE49-F238E27FC236}">
              <a16:creationId xmlns:a16="http://schemas.microsoft.com/office/drawing/2014/main" id="{86B9AAA7-0B66-4C85-4178-6F7A412302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0110" y="239295"/>
          <a:ext cx="581024" cy="556185"/>
        </a:xfrm>
        <a:prstGeom prst="rect">
          <a:avLst/>
        </a:prstGeom>
      </xdr:spPr>
    </xdr:pic>
    <xdr:clientData/>
  </xdr:twoCellAnchor>
  <xdr:twoCellAnchor>
    <xdr:from>
      <xdr:col>3</xdr:col>
      <xdr:colOff>2208068</xdr:colOff>
      <xdr:row>46</xdr:row>
      <xdr:rowOff>900544</xdr:rowOff>
    </xdr:from>
    <xdr:to>
      <xdr:col>3</xdr:col>
      <xdr:colOff>2541443</xdr:colOff>
      <xdr:row>46</xdr:row>
      <xdr:rowOff>1043419</xdr:rowOff>
    </xdr:to>
    <xdr:sp macro="" textlink="">
      <xdr:nvSpPr>
        <xdr:cNvPr id="6" name="CuadroTexto 5">
          <a:extLst>
            <a:ext uri="{FF2B5EF4-FFF2-40B4-BE49-F238E27FC236}">
              <a16:creationId xmlns:a16="http://schemas.microsoft.com/office/drawing/2014/main" id="{8932FE29-D44F-4648-9A0D-38EBB173AAF7}"/>
            </a:ext>
          </a:extLst>
        </xdr:cNvPr>
        <xdr:cNvSpPr txBox="1"/>
      </xdr:nvSpPr>
      <xdr:spPr>
        <a:xfrm>
          <a:off x="5992091" y="20115067"/>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787978</xdr:colOff>
      <xdr:row>46</xdr:row>
      <xdr:rowOff>2528454</xdr:rowOff>
    </xdr:from>
    <xdr:to>
      <xdr:col>3</xdr:col>
      <xdr:colOff>1121353</xdr:colOff>
      <xdr:row>46</xdr:row>
      <xdr:rowOff>2671329</xdr:rowOff>
    </xdr:to>
    <xdr:sp macro="" textlink="">
      <xdr:nvSpPr>
        <xdr:cNvPr id="7" name="CuadroTexto 6">
          <a:extLst>
            <a:ext uri="{FF2B5EF4-FFF2-40B4-BE49-F238E27FC236}">
              <a16:creationId xmlns:a16="http://schemas.microsoft.com/office/drawing/2014/main" id="{7A96FE2D-D892-425B-8EA4-7EA7577A5DC8}"/>
            </a:ext>
          </a:extLst>
        </xdr:cNvPr>
        <xdr:cNvSpPr txBox="1"/>
      </xdr:nvSpPr>
      <xdr:spPr>
        <a:xfrm>
          <a:off x="4572001" y="21742977"/>
          <a:ext cx="333375" cy="142875"/>
        </a:xfrm>
        <a:prstGeom prst="rect">
          <a:avLst/>
        </a:prstGeom>
        <a:solidFill>
          <a:srgbClr val="FF99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persons/person.xml><?xml version="1.0" encoding="utf-8"?>
<personList xmlns="http://schemas.microsoft.com/office/spreadsheetml/2018/threadedcomments" xmlns:x="http://schemas.openxmlformats.org/spreadsheetml/2006/main">
  <person displayName="Manuela Hernández Jaramillo" id="{130599A3-5E4D-4548-B8DB-1B78B4B00CAE}" userId="54f0ec2798f8af97" providerId="Windows Live"/>
  <person displayName="Camilo Emanuel Salgado Gil" id="{608E0AEB-39D4-4B14-9DBD-90E024FD3BC5}" userId="S::camilo.salgado@loteriadebogota.com::b63ed29b-ca6e-4f74-bf90-c7de85a70780" providerId="AD"/>
  <person displayName="Manuela Hernandez Jaramillo" id="{764E628B-3AF1-4F46-85C8-B163C8FBC28E}" userId="S::manuela.hernandez@loteriadebogota.com::8eae5f68-7fe8-4f5c-ad72-087e3696003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rigen_Interno" displayName="Origen_Interno" ref="I1:I11" totalsRowShown="0" headerRowDxfId="550">
  <autoFilter ref="I1:I11" xr:uid="{00000000-0009-0000-0100-000001000000}"/>
  <tableColumns count="1">
    <tableColumn id="1" xr3:uid="{00000000-0010-0000-0000-000001000000}" name="Origen_Intern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Origen_Externo" displayName="Origen_Externo" ref="J1:J7" totalsRowShown="0" headerRowDxfId="549">
  <autoFilter ref="J1:J7" xr:uid="{00000000-0009-0000-0100-000002000000}"/>
  <tableColumns count="1">
    <tableColumn id="1" xr3:uid="{00000000-0010-0000-0100-000001000000}" name="Origen_Extern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4" dT="2026-07-02T20:42:10.38" personId="{608E0AEB-39D4-4B14-9DBD-90E024FD3BC5}" id="{45C2C95B-8552-40EE-A08E-A167C5807062}">
    <text>Se reformula causa mediante memorando No. 3-2026-845 del 02/07/2026</text>
  </threadedComment>
  <threadedComment ref="I4" dT="2026-07-02T20:42:29.74" personId="{608E0AEB-39D4-4B14-9DBD-90E024FD3BC5}" id="{AD921593-4067-4DF0-B699-CC4C65928FDE}">
    <text>Se reformula acción mediante memorando No. 3-2026-845 del 02/07/2026</text>
  </threadedComment>
  <threadedComment ref="K4" dT="2026-07-02T20:42:45.26" personId="{608E0AEB-39D4-4B14-9DBD-90E024FD3BC5}" id="{DC366BDB-E163-47DB-B7D7-987EC445BCFC}">
    <text>Se reformula mediante memorando No. 3-2026-845 del 02/07/2026</text>
  </threadedComment>
  <threadedComment ref="R4" dT="2026-01-02T15:20:45.62" personId="{764E628B-3AF1-4F46-85C8-B163C8FBC28E}" id="{D885647E-68DC-4FDE-883F-A68FC2882AD0}">
    <text>Se aprobó prórroga mediante memorando n°3-2025-1900 del 19/12/2025.</text>
  </threadedComment>
  <threadedComment ref="R4" dT="2026-06-09T17:51:49.92" personId="{608E0AEB-39D4-4B14-9DBD-90E024FD3BC5}" id="{053334A0-1763-40B3-97DA-01307FD38DF5}" parentId="{D885647E-68DC-4FDE-883F-A68FC2882AD0}">
    <text>Se aprobó nueva prórroga mediante memorando No. 3-2026-738 del 09/06/2026</text>
  </threadedComment>
  <threadedComment ref="R4" dT="2026-07-02T20:43:13.26" personId="{608E0AEB-39D4-4B14-9DBD-90E024FD3BC5}" id="{48489401-B708-443A-B4B6-1BE726959227}" parentId="{D885647E-68DC-4FDE-883F-A68FC2882AD0}">
    <text>Se reformula fecha de terminación mediante memorando No. 3-2026-845 del 02/07/2026</text>
  </threadedComment>
</ThreadedComments>
</file>

<file path=xl/threadedComments/threadedComment2.xml><?xml version="1.0" encoding="utf-8"?>
<ThreadedComments xmlns="http://schemas.microsoft.com/office/spreadsheetml/2018/threadedcomments" xmlns:x="http://schemas.openxmlformats.org/spreadsheetml/2006/main">
  <threadedComment ref="I4" dT="2024-12-27T21:19:38.38" personId="{764E628B-3AF1-4F46-85C8-B163C8FBC28E}" id="{129760F8-485C-4581-AA35-C327F7B7FEAE}">
    <text xml:space="preserve">Se aprobó reformulación de la acción mediante memorando n°3-2024-2172 del 26/12/2024. </text>
  </threadedComment>
  <threadedComment ref="K4" dT="2024-12-27T21:20:23.53" personId="{764E628B-3AF1-4F46-85C8-B163C8FBC28E}" id="{4B4EB6FC-2BBA-42AD-AEFF-4CBA3D592DBA}">
    <text xml:space="preserve">Se aprobó reformulación de la unidad de medida mediante memorando n°3-2024-2172 del 26/12/2024. </text>
  </threadedComment>
  <threadedComment ref="L4" dT="2024-12-27T21:20:55.54" personId="{764E628B-3AF1-4F46-85C8-B163C8FBC28E}" id="{A997AFB4-DF31-42E3-9D03-06C6E17B7A30}">
    <text xml:space="preserve">Se aprobó reformulación de la cantidad de la unidad de medida mediante memorando n°3-2024-2172 del 26/12/2024. </text>
  </threadedComment>
  <threadedComment ref="R4" dT="2024-12-27T20:54:46.87" personId="{764E628B-3AF1-4F46-85C8-B163C8FBC28E}" id="{C26E4793-07E4-41F7-9334-601D42853AF2}">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4" dT="2026-06-30T21:34:18.61" personId="{608E0AEB-39D4-4B14-9DBD-90E024FD3BC5}" id="{25CCF55D-3649-4577-808E-975078B2054B}" parentId="{C26E4793-07E4-41F7-9334-601D42853AF2}">
    <text xml:space="preserve">Se aprobó prórroga mediante memorando n°3-2026-823 del 30/06/2026. </text>
  </threadedComment>
  <threadedComment ref="I5" dT="2024-12-27T21:19:38.38" personId="{764E628B-3AF1-4F46-85C8-B163C8FBC28E}" id="{B2C29D4C-4C17-46DD-8128-D62840DC7655}">
    <text xml:space="preserve">Se aprobó reformulación de la acción mediante memorando n°3-2024-2172 del 26/12/2024. </text>
  </threadedComment>
  <threadedComment ref="K5" dT="2024-12-27T21:20:23.53" personId="{764E628B-3AF1-4F46-85C8-B163C8FBC28E}" id="{DAEB10CB-ACD1-4FE7-B5B2-6E40A10D0209}">
    <text xml:space="preserve">Se aprobó reformulación de la unidad de medida mediante memorando n°3-2024-2172 del 26/12/2024. </text>
  </threadedComment>
  <threadedComment ref="L5" dT="2024-12-27T21:20:55.54" personId="{764E628B-3AF1-4F46-85C8-B163C8FBC28E}" id="{C589DE58-BA4D-412D-B304-C722CE0E294D}">
    <text xml:space="preserve">Se aprobó reformulación de la cantidad de la unidad de medida mediante memorando n°3-2024-2172 del 26/12/2024. </text>
  </threadedComment>
  <threadedComment ref="R5" dT="2024-12-27T20:54:46.87" personId="{764E628B-3AF1-4F46-85C8-B163C8FBC28E}" id="{0BBE5335-E0E1-485C-8CB6-D507EE09B56B}">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5" dT="2026-06-30T21:34:18.61" personId="{608E0AEB-39D4-4B14-9DBD-90E024FD3BC5}" id="{B8432146-B163-402E-914F-22A9CE6433A9}" parentId="{0BBE5335-E0E1-485C-8CB6-D507EE09B56B}">
    <text xml:space="preserve">Se aprobó prórroga mediante memorando n°3-2026-823 del 30/06/2026. </text>
  </threadedComment>
  <threadedComment ref="I6" dT="2024-12-27T21:19:38.38" personId="{764E628B-3AF1-4F46-85C8-B163C8FBC28E}" id="{09129AE2-3D4A-4C0A-B11D-906FD25E81F6}">
    <text xml:space="preserve">Se aprobó reformulación de la acción mediante memorando n°3-2024-2172 del 26/12/2024. </text>
  </threadedComment>
  <threadedComment ref="K6" dT="2024-12-27T21:20:23.53" personId="{764E628B-3AF1-4F46-85C8-B163C8FBC28E}" id="{13F0864C-74DD-44C0-87C4-1362290F2093}">
    <text xml:space="preserve">Se aprobó reformulación de la unidad de medida mediante memorando n°3-2024-2172 del 26/12/2024. </text>
  </threadedComment>
  <threadedComment ref="L6" dT="2024-12-27T21:20:55.54" personId="{764E628B-3AF1-4F46-85C8-B163C8FBC28E}" id="{64DD42FF-0CD2-439A-9041-6EBC1A21A23D}">
    <text xml:space="preserve">Se aprobó reformulación de la cantidad de la unidad de medida mediante memorando n°3-2024-2172 del 26/12/2024. </text>
  </threadedComment>
  <threadedComment ref="R6" dT="2024-12-27T20:54:46.87" personId="{764E628B-3AF1-4F46-85C8-B163C8FBC28E}" id="{9691F267-BAD6-47AE-899C-F69A96295D35}">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6" dT="2026-06-30T21:34:18.61" personId="{608E0AEB-39D4-4B14-9DBD-90E024FD3BC5}" id="{7AEFB5BF-40D6-44E5-BE63-B26B7675C2F0}" parentId="{9691F267-BAD6-47AE-899C-F69A96295D35}">
    <text xml:space="preserve">Se aprobó prórroga mediante memorando n°3-2026-823 del 30/06/2026. </text>
  </threadedComment>
  <threadedComment ref="I7" dT="2024-12-27T21:19:38.38" personId="{764E628B-3AF1-4F46-85C8-B163C8FBC28E}" id="{EC13CE4D-B921-4744-9098-3F2697B55BFD}">
    <text xml:space="preserve">Se aprobó reformulación de la acción mediante memorando n°3-2024-2172 del 26/12/2024. </text>
  </threadedComment>
  <threadedComment ref="K7" dT="2024-12-27T21:20:23.53" personId="{764E628B-3AF1-4F46-85C8-B163C8FBC28E}" id="{8C51CAC9-2B96-468C-8807-FDF57F800452}">
    <text xml:space="preserve">Se aprobó reformulación de la unidad de medida mediante memorando n°3-2024-2172 del 26/12/2024. </text>
  </threadedComment>
  <threadedComment ref="L7" dT="2024-12-27T21:20:55.54" personId="{764E628B-3AF1-4F46-85C8-B163C8FBC28E}" id="{1637B74A-9744-4A7F-9361-D920C2EECE4F}">
    <text xml:space="preserve">Se aprobó reformulación de la cantidad de la unidad de medida mediante memorando n°3-2024-2172 del 26/12/2024. </text>
  </threadedComment>
  <threadedComment ref="R7" dT="2024-12-27T20:54:46.87" personId="{764E628B-3AF1-4F46-85C8-B163C8FBC28E}" id="{49A24E42-B4CA-490E-A016-E84106EBDCA3}">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7" dT="2026-06-30T21:34:18.61" personId="{608E0AEB-39D4-4B14-9DBD-90E024FD3BC5}" id="{952E491F-A5E6-4BC6-A2D9-DEEADEB86419}" parentId="{49A24E42-B4CA-490E-A016-E84106EBDCA3}">
    <text xml:space="preserve">Se aprobó prórroga mediante memorando n°3-2026-823 del 30/06/2026. </text>
  </threadedComment>
  <threadedComment ref="I8" dT="2024-12-27T21:19:38.38" personId="{764E628B-3AF1-4F46-85C8-B163C8FBC28E}" id="{6BDE9EDE-709F-4475-9164-4D430A279E75}">
    <text xml:space="preserve">Se aprobó reformulación de la acción mediante memorando n°3-2024-2172 del 26/12/2024. </text>
  </threadedComment>
  <threadedComment ref="K8" dT="2024-12-27T21:20:23.53" personId="{764E628B-3AF1-4F46-85C8-B163C8FBC28E}" id="{81D03358-C6F4-4BA9-8837-FDFCBB46D411}">
    <text xml:space="preserve">Se aprobó reformulación de la unidad de medida mediante memorando n°3-2024-2172 del 26/12/2024. </text>
  </threadedComment>
  <threadedComment ref="L8" dT="2024-12-27T21:20:55.54" personId="{764E628B-3AF1-4F46-85C8-B163C8FBC28E}" id="{E437ABB9-1B0B-43EA-BDD4-70C3C54B1BC2}">
    <text xml:space="preserve">Se aprobó reformulación de la cantidad de la unidad de medida mediante memorando n°3-2024-2172 del 26/12/2024. </text>
  </threadedComment>
  <threadedComment ref="R8" dT="2024-12-27T20:54:46.87" personId="{764E628B-3AF1-4F46-85C8-B163C8FBC28E}" id="{9C221B36-56EB-4A8F-A14A-B3440C9DBD24}">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8" dT="2026-06-30T21:34:18.61" personId="{608E0AEB-39D4-4B14-9DBD-90E024FD3BC5}" id="{DBB8D8DB-545E-4C08-9928-A247E344369A}" parentId="{9C221B36-56EB-4A8F-A14A-B3440C9DBD24}">
    <text xml:space="preserve">Se aprobó prórroga mediante memorando n°3-2026-823 del 30/06/2026. </text>
  </threadedComment>
  <threadedComment ref="S8" dT="2025-09-16T04:54:49.40" personId="{130599A3-5E4D-4548-B8DB-1B78B4B00CAE}" id="{412C4FD8-0A27-401F-B3DB-73942159208D}">
    <text>Se aprobó prórroga mediante memorando n°3-2025-1435 del 03/09/2025
Se aprobó segunda prórroga mediante memorando n°3-2025-1695 del 31/10/2025
Se aprobó tercera prórroga mediante memorando n°3-2026-483 del 31/03/2026.</text>
  </threadedComment>
  <threadedComment ref="I9" dT="2024-12-27T21:19:38.38" personId="{764E628B-3AF1-4F46-85C8-B163C8FBC28E}" id="{FB38DFE6-C9B3-43D3-9173-964780F101F6}">
    <text xml:space="preserve">Se aprobó reformulación de la acción mediante memorando n°3-2024-2172 del 26/12/2024. </text>
  </threadedComment>
  <threadedComment ref="K9" dT="2024-12-27T21:20:23.53" personId="{764E628B-3AF1-4F46-85C8-B163C8FBC28E}" id="{4CB050FF-054C-4000-AD37-4338FCA21BAC}">
    <text xml:space="preserve">Se aprobó reformulación de la unidad de medida mediante memorando n°3-2024-2172 del 26/12/2024. </text>
  </threadedComment>
  <threadedComment ref="L9" dT="2024-12-27T21:20:55.54" personId="{764E628B-3AF1-4F46-85C8-B163C8FBC28E}" id="{BC168B3F-70CD-465F-91E0-D71612D89313}">
    <text xml:space="preserve">Se aprobó reformulación de la cantidad de la unidad de medida mediante memorando n°3-2024-2172 del 26/12/2024. </text>
  </threadedComment>
  <threadedComment ref="R9" dT="2024-12-27T20:54:46.87" personId="{764E628B-3AF1-4F46-85C8-B163C8FBC28E}" id="{330067F1-C44E-4F7A-B58F-37F88DF1E5F9}">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9" dT="2026-06-30T21:34:18.61" personId="{608E0AEB-39D4-4B14-9DBD-90E024FD3BC5}" id="{A58B3B55-8AB7-454E-8801-2305EAF906F8}" parentId="{330067F1-C44E-4F7A-B58F-37F88DF1E5F9}">
    <text xml:space="preserve">Se aprobó prórroga mediante memorando n°3-2026-823 del 30/06/2026. </text>
  </threadedComment>
  <threadedComment ref="I10" dT="2024-12-27T21:19:38.38" personId="{764E628B-3AF1-4F46-85C8-B163C8FBC28E}" id="{1CB143C4-A34C-4B0A-9012-32F133E235CF}">
    <text xml:space="preserve">Se aprobó reformulación de la acción mediante memorando n°3-2024-2172 del 26/12/2024. </text>
  </threadedComment>
  <threadedComment ref="K10" dT="2024-12-27T21:20:23.53" personId="{764E628B-3AF1-4F46-85C8-B163C8FBC28E}" id="{96C97AFC-DF7B-4EC0-8C3B-546B0B67B145}">
    <text xml:space="preserve">Se aprobó reformulación de la unidad de medida mediante memorando n°3-2024-2172 del 26/12/2024. </text>
  </threadedComment>
  <threadedComment ref="L10" dT="2024-12-27T21:20:55.54" personId="{764E628B-3AF1-4F46-85C8-B163C8FBC28E}" id="{7DE212AC-3FA6-422F-94B2-F6BCD93BF588}">
    <text xml:space="preserve">Se aprobó reformulación de la cantidad de la unidad de medida mediante memorando n°3-2024-2172 del 26/12/2024. </text>
  </threadedComment>
  <threadedComment ref="R10" dT="2024-12-27T20:54:46.87" personId="{764E628B-3AF1-4F46-85C8-B163C8FBC28E}" id="{64FEEB50-7D38-4252-B423-7AD969E11174}">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0" dT="2026-06-30T21:34:18.61" personId="{608E0AEB-39D4-4B14-9DBD-90E024FD3BC5}" id="{DB03879C-CF4A-4D33-A24F-0FD7C887AE6E}" parentId="{64FEEB50-7D38-4252-B423-7AD969E11174}">
    <text xml:space="preserve">Se aprobó prórroga mediante memorando n°3-2026-823 del 30/06/2026. </text>
  </threadedComment>
  <threadedComment ref="I11" dT="2024-12-27T21:19:38.38" personId="{764E628B-3AF1-4F46-85C8-B163C8FBC28E}" id="{063ADD56-B6BB-4E1E-983B-06B651196386}">
    <text xml:space="preserve">Se aprobó reformulación de la acción mediante memorando n°3-2024-2172 del 26/12/2024. </text>
  </threadedComment>
  <threadedComment ref="K11" dT="2024-12-27T21:20:23.53" personId="{764E628B-3AF1-4F46-85C8-B163C8FBC28E}" id="{B1DDA1C6-D282-4852-A561-2552B9720522}">
    <text xml:space="preserve">Se aprobó reformulación de la unidad de medida mediante memorando n°3-2024-2172 del 26/12/2024. </text>
  </threadedComment>
  <threadedComment ref="L11" dT="2024-12-27T21:20:55.54" personId="{764E628B-3AF1-4F46-85C8-B163C8FBC28E}" id="{37FBED4B-E89D-4674-93D2-F923A138DBEF}">
    <text xml:space="preserve">Se aprobó reformulación de la cantidad de la unidad de medida mediante memorando n°3-2024-2172 del 26/12/2024. </text>
  </threadedComment>
  <threadedComment ref="R11" dT="2024-12-27T20:54:46.87" personId="{764E628B-3AF1-4F46-85C8-B163C8FBC28E}" id="{5F00DCC3-FC12-4F30-A428-DCBB7A2BC4AC}">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1" dT="2026-06-30T21:34:18.61" personId="{608E0AEB-39D4-4B14-9DBD-90E024FD3BC5}" id="{A799B227-D2AC-434F-A90E-5085481C4FF2}" parentId="{5F00DCC3-FC12-4F30-A428-DCBB7A2BC4AC}">
    <text xml:space="preserve">Se aprobó prórroga mediante memorando n°3-2026-823 del 30/06/2026. </text>
  </threadedComment>
  <threadedComment ref="I12" dT="2024-12-27T21:19:38.38" personId="{764E628B-3AF1-4F46-85C8-B163C8FBC28E}" id="{35509F6C-DD62-4788-ABCB-1C808A4A21FC}">
    <text xml:space="preserve">Se aprobó reformulación de la acción mediante memorando n°3-2024-2172 del 26/12/2024. </text>
  </threadedComment>
  <threadedComment ref="K12" dT="2024-12-27T21:20:23.53" personId="{764E628B-3AF1-4F46-85C8-B163C8FBC28E}" id="{FB9FCA13-6737-41F7-BE36-F28667EBDBD7}">
    <text xml:space="preserve">Se aprobó reformulación de la unidad de medida mediante memorando n°3-2024-2172 del 26/12/2024. </text>
  </threadedComment>
  <threadedComment ref="L12" dT="2024-12-27T21:20:55.54" personId="{764E628B-3AF1-4F46-85C8-B163C8FBC28E}" id="{7C6CF7A0-9042-4228-94CA-24E89CFD3AD1}">
    <text xml:space="preserve">Se aprobó reformulación de la cantidad de la unidad de medida mediante memorando n°3-2024-2172 del 26/12/2024. </text>
  </threadedComment>
  <threadedComment ref="R12" dT="2024-12-27T20:54:46.87" personId="{764E628B-3AF1-4F46-85C8-B163C8FBC28E}" id="{0DC2CDD6-46C3-46B3-B24A-0E8549121DD8}">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2" dT="2026-06-30T21:34:18.61" personId="{608E0AEB-39D4-4B14-9DBD-90E024FD3BC5}" id="{84D7C123-9005-4119-B244-189C1C8E80EC}" parentId="{0DC2CDD6-46C3-46B3-B24A-0E8549121DD8}">
    <text xml:space="preserve">Se aprobó prórroga mediante memorando n°3-2026-823 del 30/06/2026. </text>
  </threadedComment>
  <threadedComment ref="I13" dT="2024-12-27T21:19:38.38" personId="{764E628B-3AF1-4F46-85C8-B163C8FBC28E}" id="{FA7C89DB-4E6D-467D-8E8C-74D6C170516C}">
    <text xml:space="preserve">Se aprobó reformulación de la acción mediante memorando n°3-2024-2172 del 26/12/2024. </text>
  </threadedComment>
  <threadedComment ref="K13" dT="2024-12-27T21:20:23.53" personId="{764E628B-3AF1-4F46-85C8-B163C8FBC28E}" id="{A54E6C35-7F1F-438B-B660-85A502B06005}">
    <text xml:space="preserve">Se aprobó reformulación de la unidad de medida mediante memorando n°3-2024-2172 del 26/12/2024. </text>
  </threadedComment>
  <threadedComment ref="L13" dT="2024-12-27T21:20:55.54" personId="{764E628B-3AF1-4F46-85C8-B163C8FBC28E}" id="{C66DD249-B899-4473-B738-52955DFACCBB}">
    <text xml:space="preserve">Se aprobó reformulación de la cantidad de la unidad de medida mediante memorando n°3-2024-2172 del 26/12/2024. </text>
  </threadedComment>
  <threadedComment ref="R13" dT="2024-12-27T20:54:46.87" personId="{764E628B-3AF1-4F46-85C8-B163C8FBC28E}" id="{ABF737C8-0EF1-48D5-8AFC-E7833124E94D}">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3" dT="2026-06-30T21:34:18.61" personId="{608E0AEB-39D4-4B14-9DBD-90E024FD3BC5}" id="{0B34E7A8-B0E4-4B19-AFCA-CF1C511877C0}" parentId="{ABF737C8-0EF1-48D5-8AFC-E7833124E94D}">
    <text xml:space="preserve">Se aprobó prórroga mediante memorando n°3-2026-823 del 30/06/2026. </text>
  </threadedComment>
  <threadedComment ref="I14" dT="2024-12-27T21:19:38.38" personId="{764E628B-3AF1-4F46-85C8-B163C8FBC28E}" id="{8A954182-451F-462A-A374-8EECA7103992}">
    <text xml:space="preserve">Se aprobó reformulación de la acción mediante memorando n°3-2024-2172 del 26/12/2024. </text>
  </threadedComment>
  <threadedComment ref="K14" dT="2024-12-27T21:20:23.53" personId="{764E628B-3AF1-4F46-85C8-B163C8FBC28E}" id="{E1D6ECD5-4CB5-4F56-99F6-6C325EC06629}">
    <text xml:space="preserve">Se aprobó reformulación de la unidad de medida mediante memorando n°3-2024-2172 del 26/12/2024. </text>
  </threadedComment>
  <threadedComment ref="L14" dT="2024-12-27T21:20:55.54" personId="{764E628B-3AF1-4F46-85C8-B163C8FBC28E}" id="{C9FF6040-2514-483B-80B8-8FBEC09FA686}">
    <text xml:space="preserve">Se aprobó reformulación de la cantidad de la unidad de medida mediante memorando n°3-2024-2172 del 26/12/2024. </text>
  </threadedComment>
  <threadedComment ref="R14" dT="2024-12-27T20:54:46.87" personId="{764E628B-3AF1-4F46-85C8-B163C8FBC28E}" id="{B530E394-82DB-4D4A-892D-E6A9A1E52F27}">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4" dT="2026-06-30T21:34:18.61" personId="{608E0AEB-39D4-4B14-9DBD-90E024FD3BC5}" id="{BCC467A5-4089-43A4-857E-D9369A26BD10}" parentId="{B530E394-82DB-4D4A-892D-E6A9A1E52F27}">
    <text xml:space="preserve">Se aprobó prórroga mediante memorando n°3-2026-823 del 30/06/2026. </text>
  </threadedComment>
  <threadedComment ref="I15" dT="2024-12-27T21:19:38.38" personId="{764E628B-3AF1-4F46-85C8-B163C8FBC28E}" id="{E4D9FF73-FAD7-4AE8-A9D9-CC0753C5BF3A}">
    <text xml:space="preserve">Se aprobó reformulación de la acción mediante memorando n°3-2024-2172 del 26/12/2024. </text>
  </threadedComment>
  <threadedComment ref="K15" dT="2024-12-27T21:20:23.53" personId="{764E628B-3AF1-4F46-85C8-B163C8FBC28E}" id="{E4726883-92D8-467D-8F1F-38730DA8AFB9}">
    <text xml:space="preserve">Se aprobó reformulación de la unidad de medida mediante memorando n°3-2024-2172 del 26/12/2024. </text>
  </threadedComment>
  <threadedComment ref="L15" dT="2024-12-27T21:20:55.54" personId="{764E628B-3AF1-4F46-85C8-B163C8FBC28E}" id="{E36631EF-00F5-4A74-9265-57B19BE200BA}">
    <text xml:space="preserve">Se aprobó reformulación de la cantidad de la unidad de medida mediante memorando n°3-2024-2172 del 26/12/2024. </text>
  </threadedComment>
  <threadedComment ref="R15" dT="2024-12-27T20:54:46.87" personId="{764E628B-3AF1-4F46-85C8-B163C8FBC28E}" id="{85FA47B3-3190-4A5A-8D6F-0F42D901BE8D}">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5" dT="2026-06-30T21:34:18.61" personId="{608E0AEB-39D4-4B14-9DBD-90E024FD3BC5}" id="{3EF34BCD-03FD-4191-A0F0-BD7E7D863B2B}" parentId="{85FA47B3-3190-4A5A-8D6F-0F42D901BE8D}">
    <text xml:space="preserve">Se aprobó prórroga mediante memorando n°3-2026-823 del 30/06/2026. </text>
  </threadedComment>
  <threadedComment ref="I16" dT="2024-12-27T21:19:38.38" personId="{764E628B-3AF1-4F46-85C8-B163C8FBC28E}" id="{90DAEA51-991F-4BDD-8435-67B22BAD3499}">
    <text xml:space="preserve">Se aprobó reformulación de la acción mediante memorando n°3-2024-2172 del 26/12/2024. </text>
  </threadedComment>
  <threadedComment ref="K16" dT="2024-12-27T21:20:23.53" personId="{764E628B-3AF1-4F46-85C8-B163C8FBC28E}" id="{A051B750-CE06-45B8-ABF8-59E1902A8233}">
    <text xml:space="preserve">Se aprobó reformulación de la unidad de medida mediante memorando n°3-2024-2172 del 26/12/2024. </text>
  </threadedComment>
  <threadedComment ref="L16" dT="2024-12-27T21:20:55.54" personId="{764E628B-3AF1-4F46-85C8-B163C8FBC28E}" id="{519DC349-BB63-4E9F-96FB-D6307D7079A2}">
    <text xml:space="preserve">Se aprobó reformulación de la cantidad de la unidad de medida mediante memorando n°3-2024-2172 del 26/12/2024. </text>
  </threadedComment>
  <threadedComment ref="R16" dT="2024-12-27T20:54:46.87" personId="{764E628B-3AF1-4F46-85C8-B163C8FBC28E}" id="{00169D77-499A-4CF0-A7B2-300FC55580E2}">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6" dT="2026-06-30T21:34:18.61" personId="{608E0AEB-39D4-4B14-9DBD-90E024FD3BC5}" id="{9BBD8429-A560-4301-967B-075EADED3C63}" parentId="{00169D77-499A-4CF0-A7B2-300FC55580E2}">
    <text xml:space="preserve">Se aprobó prórroga mediante memorando n°3-2026-823 del 30/06/2026. </text>
  </threadedComment>
  <threadedComment ref="I17" dT="2024-12-27T21:19:38.38" personId="{764E628B-3AF1-4F46-85C8-B163C8FBC28E}" id="{446903DB-D131-4BB3-93DE-3BE3DCD209D3}">
    <text xml:space="preserve">Se aprobó reformulación de la acción mediante memorando n°3-2024-2172 del 26/12/2024. </text>
  </threadedComment>
  <threadedComment ref="K17" dT="2024-12-27T21:20:23.53" personId="{764E628B-3AF1-4F46-85C8-B163C8FBC28E}" id="{2A579DFC-C6DA-4CA9-924C-B2729846FE25}">
    <text xml:space="preserve">Se aprobó reformulación de la unidad de medida mediante memorando n°3-2024-2172 del 26/12/2024. </text>
  </threadedComment>
  <threadedComment ref="L17" dT="2024-12-27T21:20:55.54" personId="{764E628B-3AF1-4F46-85C8-B163C8FBC28E}" id="{6358FC70-EF12-44EA-B0F7-3D2526F22544}">
    <text xml:space="preserve">Se aprobó reformulación de la cantidad de la unidad de medida mediante memorando n°3-2024-2172 del 26/12/2024. </text>
  </threadedComment>
  <threadedComment ref="R17" dT="2024-12-27T20:54:46.87" personId="{764E628B-3AF1-4F46-85C8-B163C8FBC28E}" id="{D47124F2-B6CC-4524-9C93-D4BC29D3EF90}">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7" dT="2026-06-30T21:34:18.61" personId="{608E0AEB-39D4-4B14-9DBD-90E024FD3BC5}" id="{93C8C05C-CCAA-450F-80FD-CFC321326500}" parentId="{D47124F2-B6CC-4524-9C93-D4BC29D3EF90}">
    <text xml:space="preserve">Se aprobó prórroga mediante memorando n°3-2026-823 del 30/06/2026. </text>
  </threadedComment>
  <threadedComment ref="I18" dT="2024-12-27T21:19:38.38" personId="{764E628B-3AF1-4F46-85C8-B163C8FBC28E}" id="{63F47F97-01A5-46E7-B176-FC1453567418}">
    <text xml:space="preserve">Se aprobó reformulación de la acción mediante memorando n°3-2024-2172 del 26/12/2024. </text>
  </threadedComment>
  <threadedComment ref="K18" dT="2024-12-27T21:20:23.53" personId="{764E628B-3AF1-4F46-85C8-B163C8FBC28E}" id="{B42BF24F-211D-4618-8DAF-A03CD8133ADF}">
    <text xml:space="preserve">Se aprobó reformulación de la unidad de medida mediante memorando n°3-2024-2172 del 26/12/2024. </text>
  </threadedComment>
  <threadedComment ref="L18" dT="2024-12-27T21:20:55.54" personId="{764E628B-3AF1-4F46-85C8-B163C8FBC28E}" id="{B472811A-2ED5-4571-ABBE-F73E8E15A4BA}">
    <text xml:space="preserve">Se aprobó reformulación de la cantidad de la unidad de medida mediante memorando n°3-2024-2172 del 26/12/2024. </text>
  </threadedComment>
  <threadedComment ref="R18" dT="2024-12-27T20:54:46.87" personId="{764E628B-3AF1-4F46-85C8-B163C8FBC28E}" id="{7A0B92AA-4A77-4F07-92F8-F7062C118DC3}">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8" dT="2026-06-30T21:34:18.61" personId="{608E0AEB-39D4-4B14-9DBD-90E024FD3BC5}" id="{E3290A79-9D34-4831-BA54-237F286DB818}" parentId="{7A0B92AA-4A77-4F07-92F8-F7062C118DC3}">
    <text xml:space="preserve">Se aprobó prórroga mediante memorando n°3-2026-823 del 30/06/2026. </text>
  </threadedComment>
  <threadedComment ref="R19" dT="2024-12-27T20:54:46.87" personId="{764E628B-3AF1-4F46-85C8-B163C8FBC28E}" id="{124BF5AD-0A21-43F5-9BCC-D583EA815E95}">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19" dT="2026-06-30T21:34:18.61" personId="{608E0AEB-39D4-4B14-9DBD-90E024FD3BC5}" id="{2745A5BD-3E05-4034-A89B-BC4BC9B13470}" parentId="{124BF5AD-0A21-43F5-9BCC-D583EA815E95}">
    <text xml:space="preserve">Se aprobó prórroga mediante memorando n°3-2026-823 del 30/06/2026. </text>
  </threadedComment>
  <threadedComment ref="R20" dT="2024-12-27T20:54:46.87" personId="{764E628B-3AF1-4F46-85C8-B163C8FBC28E}" id="{9B4A00A6-CBAD-4244-A11E-2933479E644A}">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20" dT="2026-06-30T21:34:18.61" personId="{608E0AEB-39D4-4B14-9DBD-90E024FD3BC5}" id="{3F520C08-3024-4947-B784-EBFAB66941FC}" parentId="{9B4A00A6-CBAD-4244-A11E-2933479E644A}">
    <text xml:space="preserve">Se aprobó prórroga mediante memorando n°3-2026-823 del 30/06/2026. </text>
  </threadedComment>
  <threadedComment ref="R21" dT="2024-12-27T20:54:46.87" personId="{764E628B-3AF1-4F46-85C8-B163C8FBC28E}" id="{7074816A-B9E9-4E18-B696-452BFF81DDAF}">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21" dT="2026-06-30T21:34:18.61" personId="{608E0AEB-39D4-4B14-9DBD-90E024FD3BC5}" id="{2AECB03D-6FD2-4218-B092-AFABDB5046B5}" parentId="{7074816A-B9E9-4E18-B696-452BFF81DDAF}">
    <text xml:space="preserve">Se aprobó prórroga mediante memorando n°3-2026-823 del 30/06/2026. </text>
  </threadedComment>
  <threadedComment ref="R22" dT="2024-12-27T20:54:46.87" personId="{764E628B-3AF1-4F46-85C8-B163C8FBC28E}" id="{01712B38-B741-4A04-A7C5-542E9333F957}">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22" dT="2026-06-30T21:34:18.61" personId="{608E0AEB-39D4-4B14-9DBD-90E024FD3BC5}" id="{DEC9A502-89B7-4CF5-BAA7-31603910F693}" parentId="{01712B38-B741-4A04-A7C5-542E9333F957}">
    <text xml:space="preserve">Se aprobó prórroga mediante memorando n°3-2026-823 del 30/06/2026. </text>
  </threadedComment>
  <threadedComment ref="R23" dT="2024-12-27T20:54:46.87" personId="{764E628B-3AF1-4F46-85C8-B163C8FBC28E}" id="{51F2ECB1-74B9-4183-B163-FB0786D1A012}">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23" dT="2026-06-30T21:34:18.61" personId="{608E0AEB-39D4-4B14-9DBD-90E024FD3BC5}" id="{8F496D77-2621-494B-8EEE-FF20BA05D645}" parentId="{51F2ECB1-74B9-4183-B163-FB0786D1A012}">
    <text xml:space="preserve">Se aprobó prórroga mediante memorando n°3-2026-823 del 30/06/2026. </text>
  </threadedComment>
  <threadedComment ref="R24" dT="2024-12-27T20:54:46.87" personId="{764E628B-3AF1-4F46-85C8-B163C8FBC28E}" id="{E2697A22-600A-4C7F-B2ED-74C86FC6F2A6}">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R24" dT="2026-06-30T21:34:18.61" personId="{608E0AEB-39D4-4B14-9DBD-90E024FD3BC5}" id="{A2C9E3C6-1E97-40C1-A4CD-B69427EE973D}" parentId="{E2697A22-600A-4C7F-B2ED-74C86FC6F2A6}">
    <text xml:space="preserve">Se aprobó prórroga mediante memorando n°3-2026-823 del 30/06/2026. </text>
  </threadedComment>
</ThreadedComments>
</file>

<file path=xl/threadedComments/threadedComment3.xml><?xml version="1.0" encoding="utf-8"?>
<ThreadedComments xmlns="http://schemas.microsoft.com/office/spreadsheetml/2018/threadedcomments" xmlns:x="http://schemas.openxmlformats.org/spreadsheetml/2006/main">
  <threadedComment ref="S4" dT="2025-06-16T23:06:41.81" personId="{130599A3-5E4D-4548-B8DB-1B78B4B00CAE}" id="{191EDA96-B99E-4329-A8F3-E12F9488C485}">
    <text>Se aprobó prórroga mediante memorando n°3-2025-969 del 03/06/2025</text>
  </threadedComment>
  <threadedComment ref="S5" dT="2025-06-16T23:06:41.81" personId="{130599A3-5E4D-4548-B8DB-1B78B4B00CAE}" id="{B2014062-ABD0-4DC0-B1A8-434143C21342}">
    <text>Se aprobó prórroga mediante memorando n°3-2025-969 del 03/06/2025</text>
  </threadedComment>
  <threadedComment ref="R6" dT="2026-03-30T22:55:52.35" personId="{130599A3-5E4D-4548-B8DB-1B78B4B00CAE}" id="{A81907D9-6BE0-4E2B-BDA9-EF38D426773B}">
    <text xml:space="preserve">Se aprobó segunda prórroga mediante memorando n°3-2026-447 del 20/03/2026.
Se aprobó prórroga mediante memorando n°3-2025-1899.
</text>
  </threadedComment>
</ThreadedComments>
</file>

<file path=xl/threadedComments/threadedComment4.xml><?xml version="1.0" encoding="utf-8"?>
<ThreadedComments xmlns="http://schemas.microsoft.com/office/spreadsheetml/2018/threadedcomments" xmlns:x="http://schemas.openxmlformats.org/spreadsheetml/2006/main">
  <threadedComment ref="S4" dT="2026-01-02T15:20:45.62" personId="{764E628B-3AF1-4F46-85C8-B163C8FBC28E}" id="{4898E87E-9555-47B7-AB94-3418B86C8C5A}">
    <text>Se aprobó prórroga mediante memorando n°3-2025-1900 del 19/12/2025.</text>
  </threadedComment>
  <threadedComment ref="K6" dT="2025-11-05T21:55:11.94" personId="{130599A3-5E4D-4548-B8DB-1B78B4B00CAE}" id="{A711E394-5AB6-45DC-939F-4F92CEADFBB0}">
    <text>Se aprobó reformulación mediante memorando n°3-2025-1695 del 31/10/2025</text>
  </threadedComment>
  <threadedComment ref="L6" dT="2025-11-05T21:55:15.99" personId="{130599A3-5E4D-4548-B8DB-1B78B4B00CAE}" id="{7236445E-3ACE-4EDD-B2AC-769BE7869F85}">
    <text>Se aprobó reformulación mediante memorando n°3-2025-1695 del 31/10/2025</text>
  </threadedComment>
  <threadedComment ref="R8" dT="2025-09-16T04:54:49.40" personId="{130599A3-5E4D-4548-B8DB-1B78B4B00CAE}" id="{E8E136F2-407C-401F-A1DC-04D4BD08EFCA}">
    <text>Se aprobó prórroga mediante memorando n°3-2025-1435 del 03/09/2025
Se aprobó segunda prórroga mediante memorando n°3-2025-1695 del 31/10/2025
Se aprobó tercera prórroga mediante memorando n°3-2026-483 del 31/03/2026.</text>
  </threadedComment>
  <threadedComment ref="L9" dT="2026-07-02T22:15:10.88" personId="{608E0AEB-39D4-4B14-9DBD-90E024FD3BC5}" id="{5833D472-7BE0-4BE7-9848-49F028D2E4FB}">
    <text>Se aprueba cambio mediante memorando No. 3-2026-848 del 02/07/2026</text>
  </threadedComment>
  <threadedComment ref="R9" dT="2026-07-02T22:16:41.39" personId="{608E0AEB-39D4-4B14-9DBD-90E024FD3BC5}" id="{DFCFEBD5-2B01-4844-9057-8B9D68B24C15}">
    <text>Se aprueba prórroga mediante memorando No. 3-2026-848 del 02/07/2026</text>
  </threadedComment>
  <threadedComment ref="L10" dT="2026-07-02T22:16:27.77" personId="{608E0AEB-39D4-4B14-9DBD-90E024FD3BC5}" id="{E94485C0-CF04-4CA7-A8DD-AC4F951B8027}">
    <text>Se aprueba cambio mediante memorando No. 3-2026-848 del 02/07/2026</text>
  </threadedComment>
  <threadedComment ref="R10" dT="2026-07-02T22:16:44.93" personId="{608E0AEB-39D4-4B14-9DBD-90E024FD3BC5}" id="{07E4B81A-609F-400E-AF2C-B78D15DA0610}">
    <text>Se aprueba prórroga mediante memorando No. 3-2026-848 del 02/07/2026</text>
  </threadedComment>
  <threadedComment ref="R16" dT="2026-07-02T22:17:23.17" personId="{608E0AEB-39D4-4B14-9DBD-90E024FD3BC5}" id="{DDD1E65C-8C36-429C-8F4E-5F5C32392146}">
    <text>Se aprueba prórroga mediante memorando No. 3-2026-848 del 02/07/2026</text>
  </threadedComment>
  <threadedComment ref="R17" dT="2026-07-02T22:17:27.16" personId="{608E0AEB-39D4-4B14-9DBD-90E024FD3BC5}" id="{A537E628-EAD5-4321-8D0B-F888D16CCC01}">
    <text>Se aprueba prórroga mediante memorando No. 3-2026-848 del 02/07/2026</text>
  </threadedComment>
</ThreadedComments>
</file>

<file path=xl/threadedComments/threadedComment5.xml><?xml version="1.0" encoding="utf-8"?>
<ThreadedComments xmlns="http://schemas.microsoft.com/office/spreadsheetml/2018/threadedcomments" xmlns:x="http://schemas.openxmlformats.org/spreadsheetml/2006/main">
  <threadedComment ref="R4" dT="2025-06-16T23:06:41.81" personId="{130599A3-5E4D-4548-B8DB-1B78B4B00CAE}" id="{B3BA5F47-3764-4E5F-BC67-5F7E6D43FF92}">
    <text>Se aprobó prórroga mediante memorando n°3-2025-969 del 03/06/2025</text>
  </threadedComment>
  <threadedComment ref="R4" dT="2026-06-11T22:34:09.03" personId="{608E0AEB-39D4-4B14-9DBD-90E024FD3BC5}" id="{6CFD36E7-C9A8-43BC-99E1-51DAFFE50383}" parentId="{B3BA5F47-3764-4E5F-BC67-5F7E6D43FF92}">
    <text xml:space="preserve">Se aprobó prórroga mediante memorando n°3-2026-747 del 11/06/2026
</text>
  </threadedComment>
  <threadedComment ref="S4" dT="2024-12-27T20:54:46.87" personId="{764E628B-3AF1-4F46-85C8-B163C8FBC28E}" id="{405EA3DE-1CE1-4CEE-ABFC-C09611282CF2}">
    <text xml:space="preserve">Se aprobó cuarta prórroga mediante memorando n°3-2024-2168 y 3-2024-2172 del 26/12/2024. 
Se aprobó tercera prórroga mediante memorando n°3-2024-532 del 13/03/2024. 
Se aprobó segunda prórroga mediante 
 memorando 3-2023-1813 del 02/11/2023. 
Se aprobó prórroga mediante memorando 
 n°3-2024-601 del 14/04/2023. </text>
  </threadedComment>
  <threadedComment ref="AB4" dT="2024-12-27T20:54:46.87" personId="{764E628B-3AF1-4F46-85C8-B163C8FBC28E}" id="{B8C61C76-48E9-4E6B-9948-3DA54C3ED0AE}">
    <text xml:space="preserve">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ext>
  </threadedComment>
  <threadedComment ref="I5" dT="2025-06-16T23:10:11.34" personId="{130599A3-5E4D-4548-B8DB-1B78B4B00CAE}" id="{51F8145D-C546-4C3C-A110-6407CEDE23C9}">
    <text xml:space="preserve">Se aprobó reformulación mediante memorando n°3-2025-969 del 03/06/2025
</text>
  </threadedComment>
  <threadedComment ref="R5" dT="2025-06-16T23:06:41.81" personId="{130599A3-5E4D-4548-B8DB-1B78B4B00CAE}" id="{57FDE8ED-6290-4858-A64E-51B9858BFE4B}">
    <text>Se aprobó prórroga mediante memorando n°3-2025-969 del 03/06/2025</text>
  </threadedComment>
  <threadedComment ref="R5" dT="2026-06-11T22:34:09.03" personId="{608E0AEB-39D4-4B14-9DBD-90E024FD3BC5}" id="{F4BA3B0E-C6EA-42CD-8663-011ACB57972C}" parentId="{57FDE8ED-6290-4858-A64E-51B9858BFE4B}">
    <text xml:space="preserve">Se aprobó prórroga mediante memorando n°3-2026-747 del 11/06/2026
</text>
  </threadedComment>
  <threadedComment ref="S5" dT="2024-12-27T20:54:46.87" personId="{764E628B-3AF1-4F46-85C8-B163C8FBC28E}" id="{67AE249D-D3C4-4BE1-83B6-EED8FA5A7FA3}">
    <text xml:space="preserve">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ext>
  </threadedComment>
  <threadedComment ref="AB5" dT="2024-12-27T20:54:46.87" personId="{764E628B-3AF1-4F46-85C8-B163C8FBC28E}" id="{B8C61C76-48E9-4E6C-9948-3DA54C3ED0AE}">
    <text xml:space="preserve">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ext>
  </threadedComment>
  <threadedComment ref="R6" dT="2025-06-16T23:06:41.81" personId="{130599A3-5E4D-4548-B8DB-1B78B4B00CAE}" id="{AE571E92-9059-46D0-A0CE-F23A6E939F43}">
    <text>Se aprobó prórroga mediante memorando n°3-2025-969 del 03/06/2025</text>
  </threadedComment>
  <threadedComment ref="R6" dT="2026-06-11T22:34:09.03" personId="{608E0AEB-39D4-4B14-9DBD-90E024FD3BC5}" id="{11E50B2C-E477-46AC-99C4-9D77F8F3B837}" parentId="{AE571E92-9059-46D0-A0CE-F23A6E939F43}">
    <text xml:space="preserve">Se aprobó prórroga mediante memorando n°3-2026-747 del 11/06/2026
</text>
  </threadedComment>
  <threadedComment ref="S6" dT="2024-12-27T20:54:46.87" personId="{764E628B-3AF1-4F46-85C8-B163C8FBC28E}" id="{130148A7-6A15-417F-B6DE-CB3B847078E2}">
    <text xml:space="preserve">Se aprobó cuarta prórroga mediante memorando n°3-2024-2168 y 3-2024-2172 del 26/12/2024. 
Se aprobó tercera prórroga mediante memorando n°3-2024-946 del 29/05/2024 
Se aprobó segunda prórroga mediante memorando 
3-2023-1813 del 02/11/2023 
Se aprobó prórroga mediante memorando n°3-2023-1216 y 3-2023-1217 del 18/07/2024 
</text>
  </threadedComment>
  <threadedComment ref="AB6" dT="2024-12-27T20:54:46.87" personId="{764E628B-3AF1-4F46-85C8-B163C8FBC28E}" id="{B8C61C76-48E9-4E6D-9948-3DA54C3ED0AE}">
    <text xml:space="preserve">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ext>
  </threadedComment>
  <threadedComment ref="R7" dT="2025-06-16T23:06:41.81" personId="{130599A3-5E4D-4548-B8DB-1B78B4B00CAE}" id="{C1F7B343-0E7C-4E54-8E37-C07BE559C626}">
    <text>Se aprobó prórroga mediante memorando n°3-2025-969 del 03/06/2025</text>
  </threadedComment>
  <threadedComment ref="R7" dT="2026-06-11T22:34:09.03" personId="{608E0AEB-39D4-4B14-9DBD-90E024FD3BC5}" id="{1B828D2D-4979-402C-BB57-982E7398C714}" parentId="{C1F7B343-0E7C-4E54-8E37-C07BE559C626}">
    <text xml:space="preserve">Se aprobó prórroga mediante memorando n°3-2026-747 del 11/06/2026
</text>
  </threadedComment>
  <threadedComment ref="S7" dT="2024-12-27T20:54:46.87" personId="{764E628B-3AF1-4F46-85C8-B163C8FBC28E}" id="{10FE7595-FD71-42F4-8E85-F15D8D732DA7}">
    <text xml:space="preserve">Se aprobó tercera prórroga mediante memorando n°3-2024-2168 y 3-2024-2172 del 26/12/2024. 
Se aprobó segunda prórroga mediante memorando n°3-2024-946 del 29/05/2024 
Se aprobó prórroga mediante memorando n°3-2023-1813 del 02/11/2023. 
</text>
  </threadedComment>
  <threadedComment ref="AB7" dT="2024-12-27T20:54:46.87" personId="{764E628B-3AF1-4F46-85C8-B163C8FBC28E}" id="{885A5B05-8711-4DFD-8AA0-CCBEDC2D8183}">
    <text xml:space="preserve">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ext>
  </threadedComment>
  <threadedComment ref="R8" dT="2025-06-16T23:06:41.81" personId="{130599A3-5E4D-4548-B8DB-1B78B4B00CAE}" id="{009683E9-FDEE-48A3-96B9-C9B5D5AC968D}">
    <text>Se aprobó prórroga mediante memorando n°3-2025-969 del 03/06/2025</text>
  </threadedComment>
  <threadedComment ref="R8" dT="2026-06-11T22:34:09.03" personId="{608E0AEB-39D4-4B14-9DBD-90E024FD3BC5}" id="{C4712F24-A4C4-4BFF-BD40-01B4F2B39C94}" parentId="{009683E9-FDEE-48A3-96B9-C9B5D5AC968D}">
    <text xml:space="preserve">Se aprobó prórroga mediante memorando n°3-2026-747 del 11/06/2026
</text>
  </threadedComment>
  <threadedComment ref="S8" dT="2024-12-27T20:54:46.87" personId="{764E628B-3AF1-4F46-85C8-B163C8FBC28E}" id="{3F942FC0-6D58-42A2-B285-CF7B0A6BE194}">
    <text xml:space="preserve">Se aprobó tercera prórroga mediante memorando n°3-2024-2168 y 3-2024-2172 del 26/12/2024. 
Se aprobó segunda prórroga mediante memorando n°3-2024-946 del 29/05/2024 
Se aprobó prórroga mediante memorando n°3-2023-1813 del 02/11/2023. 
</text>
  </threadedComment>
  <threadedComment ref="AB8" dT="2024-12-27T20:54:46.87" personId="{764E628B-3AF1-4F46-85C8-B163C8FBC28E}" id="{B8C61C76-48E9-4E6E-9948-3DA54C3ED0AE}">
    <text xml:space="preserve">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ext>
  </threadedComment>
  <threadedComment ref="R9" dT="2025-06-16T23:06:41.81" personId="{130599A3-5E4D-4548-B8DB-1B78B4B00CAE}" id="{4854AAA4-F710-46F5-85EC-9F19ADC718B4}">
    <text>Se aprobó prórroga mediante memorando n°3-2025-969 del 03/06/2025</text>
  </threadedComment>
  <threadedComment ref="R9" dT="2026-06-11T22:34:09.03" personId="{608E0AEB-39D4-4B14-9DBD-90E024FD3BC5}" id="{CA34C4DB-5216-43B0-8558-4EFE11B67B93}" parentId="{4854AAA4-F710-46F5-85EC-9F19ADC718B4}">
    <text xml:space="preserve">Se aprobó prórroga mediante memorando n°3-2026-747 del 11/06/2026
</text>
  </threadedComment>
  <threadedComment ref="S9" dT="2024-12-27T20:54:46.87" personId="{764E628B-3AF1-4F46-85C8-B163C8FBC28E}" id="{597F9A2B-07FA-4A22-8DCD-33A1C567A5E4}">
    <text xml:space="preserve">Se aprobó tercera prórroga mediante memorando n°3-2024-2168 y 3-2024-2172 del 26/12/2024. 
Se aprobó segunda prórroga mediante memorando n°3-2024-946 del 29/05/2024 
Se aprobó prórroga mediante memorando n°3-2023-1813 del 02/11/2023. 
</text>
  </threadedComment>
  <threadedComment ref="AB9" dT="2024-12-27T20:54:46.87" personId="{764E628B-3AF1-4F46-85C8-B163C8FBC28E}" id="{B8C61C76-48E9-4E6F-9948-3DA54C3ED0AE}">
    <text xml:space="preserve">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ext>
  </threadedComment>
  <threadedComment ref="R10" dT="2025-06-16T23:06:41.81" personId="{130599A3-5E4D-4548-B8DB-1B78B4B00CAE}" id="{42F6E7AE-E84E-4051-8451-90C339E5B341}">
    <text>Se aprobó prórroga mediante memorando n°3-2025-969 del 03/06/2025</text>
  </threadedComment>
  <threadedComment ref="R10" dT="2026-06-11T22:34:09.03" personId="{608E0AEB-39D4-4B14-9DBD-90E024FD3BC5}" id="{9F4B115F-E2D4-4D26-A8DC-1AAE8855FCD0}" parentId="{42F6E7AE-E84E-4051-8451-90C339E5B341}">
    <text xml:space="preserve">Se aprobó prórroga mediante memorando n°3-2026-747 del 11/06/2026
</text>
  </threadedComment>
  <threadedComment ref="S10" dT="2024-12-27T20:54:46.87" personId="{764E628B-3AF1-4F46-85C8-B163C8FBC28E}" id="{9966C541-8E52-495C-A38D-AD26E6888D5C}">
    <text xml:space="preserve">Se aprobó segunda prórroga mediante memorando n°3-2024-2168 y 3-2024-2172 del 26/12/2024. 
Se aprobó prórroga mediante memorando n°3-2024-532 del 13/03/2024. 
</text>
  </threadedComment>
  <threadedComment ref="AB10" dT="2024-12-27T20:54:46.87" personId="{764E628B-3AF1-4F46-85C8-B163C8FBC28E}" id="{B8C61C76-48E9-4E70-9948-3DA54C3ED0AE}">
    <text xml:space="preserve">Se aprobó cuarta prórroga mediante memorando n°3-2024-2168 y 3-2024-2172 del 26/12/2024.  
Se aprobó tercera prórroga mediante memorando n°3-2024-946 del 29/05/2024 
Se aprobó segunda prórroga mediante memorando 
3-2023-1813 del 02/11/2023 
Se aprobó prórroga mediante memorando n°3-2024-601 del 14/04/2023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microsoft.com/office/2017/10/relationships/threadedComment" Target="../threadedComments/threadedComment5.xml"/></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6"/>
  <sheetViews>
    <sheetView showGridLines="0" zoomScale="110" zoomScaleNormal="110" workbookViewId="0">
      <selection activeCell="C1" sqref="C1"/>
    </sheetView>
  </sheetViews>
  <sheetFormatPr baseColWidth="10" defaultColWidth="11.42578125" defaultRowHeight="15.75" x14ac:dyDescent="0.25"/>
  <cols>
    <col min="1" max="2" width="11.42578125" style="141"/>
    <col min="3" max="3" width="33.85546875" style="141" customWidth="1"/>
    <col min="4" max="4" width="60.42578125" style="141" customWidth="1"/>
    <col min="5" max="5" width="17" style="141" customWidth="1"/>
    <col min="6" max="16384" width="11.42578125" style="141"/>
  </cols>
  <sheetData>
    <row r="1" spans="2:12" ht="16.5" thickBot="1" x14ac:dyDescent="0.3"/>
    <row r="2" spans="2:12" ht="24.6" customHeight="1" x14ac:dyDescent="0.25">
      <c r="B2" s="168"/>
      <c r="C2" s="326" t="s">
        <v>0</v>
      </c>
      <c r="D2" s="326"/>
      <c r="E2" s="170" t="s">
        <v>1</v>
      </c>
    </row>
    <row r="3" spans="2:12" ht="24.6" customHeight="1" thickBot="1" x14ac:dyDescent="0.3">
      <c r="B3" s="169"/>
      <c r="C3" s="327"/>
      <c r="D3" s="327"/>
      <c r="E3" s="195" t="s">
        <v>2</v>
      </c>
    </row>
    <row r="4" spans="2:12" x14ac:dyDescent="0.25">
      <c r="B4" s="157"/>
      <c r="C4" s="158"/>
      <c r="D4" s="158"/>
      <c r="E4" s="159"/>
    </row>
    <row r="5" spans="2:12" ht="16.5" x14ac:dyDescent="0.3">
      <c r="B5" s="161" t="s">
        <v>3</v>
      </c>
      <c r="E5" s="153"/>
    </row>
    <row r="6" spans="2:12" ht="16.5" x14ac:dyDescent="0.3">
      <c r="B6" s="160" t="s">
        <v>4</v>
      </c>
      <c r="E6" s="153"/>
    </row>
    <row r="7" spans="2:12" ht="16.5" x14ac:dyDescent="0.3">
      <c r="B7" s="160" t="s">
        <v>5</v>
      </c>
      <c r="E7" s="153"/>
    </row>
    <row r="8" spans="2:12" x14ac:dyDescent="0.25">
      <c r="B8" s="152"/>
      <c r="E8" s="153"/>
    </row>
    <row r="9" spans="2:12" x14ac:dyDescent="0.25">
      <c r="B9" s="152"/>
      <c r="E9" s="153"/>
    </row>
    <row r="10" spans="2:12" ht="16.5" x14ac:dyDescent="0.3">
      <c r="B10" s="160"/>
      <c r="C10" s="329" t="s">
        <v>6</v>
      </c>
      <c r="D10" s="329"/>
      <c r="E10" s="153"/>
    </row>
    <row r="11" spans="2:12" ht="16.5" x14ac:dyDescent="0.3">
      <c r="B11" s="160"/>
      <c r="C11" s="162"/>
      <c r="D11" s="162"/>
      <c r="E11" s="153"/>
      <c r="F11" s="322"/>
      <c r="G11" s="322"/>
      <c r="H11" s="322"/>
      <c r="I11" s="322"/>
      <c r="J11" s="322"/>
      <c r="K11" s="322"/>
      <c r="L11" s="322"/>
    </row>
    <row r="12" spans="2:12" ht="16.5" x14ac:dyDescent="0.3">
      <c r="B12" s="160"/>
      <c r="C12" s="163" t="s">
        <v>7</v>
      </c>
      <c r="D12" s="163" t="s">
        <v>8</v>
      </c>
      <c r="E12" s="153"/>
      <c r="F12" s="322"/>
      <c r="G12" s="322"/>
      <c r="H12" s="322"/>
      <c r="I12" s="322"/>
      <c r="J12" s="322"/>
      <c r="K12" s="322"/>
      <c r="L12" s="322"/>
    </row>
    <row r="13" spans="2:12" ht="16.5" x14ac:dyDescent="0.3">
      <c r="B13" s="160"/>
      <c r="C13" s="191" t="s">
        <v>9</v>
      </c>
      <c r="D13" s="177" t="s">
        <v>10</v>
      </c>
      <c r="E13" s="153"/>
      <c r="F13" s="189"/>
      <c r="G13" s="189"/>
      <c r="H13" s="189"/>
      <c r="I13" s="189"/>
      <c r="J13" s="189"/>
      <c r="K13" s="189"/>
      <c r="L13" s="189"/>
    </row>
    <row r="14" spans="2:12" ht="115.5" x14ac:dyDescent="0.3">
      <c r="B14" s="160"/>
      <c r="C14" s="164" t="s">
        <v>11</v>
      </c>
      <c r="D14" s="177" t="s">
        <v>12</v>
      </c>
      <c r="E14" s="153"/>
      <c r="F14" s="322"/>
      <c r="G14" s="322"/>
      <c r="H14" s="322"/>
      <c r="I14" s="322"/>
      <c r="J14" s="322"/>
      <c r="K14" s="322"/>
      <c r="L14" s="322"/>
    </row>
    <row r="15" spans="2:12" ht="16.5" x14ac:dyDescent="0.3">
      <c r="B15" s="160"/>
      <c r="C15" s="164" t="s">
        <v>13</v>
      </c>
      <c r="D15" s="177" t="s">
        <v>14</v>
      </c>
      <c r="E15" s="153"/>
      <c r="F15" s="322"/>
      <c r="G15" s="322"/>
      <c r="H15" s="322"/>
      <c r="I15" s="322"/>
      <c r="J15" s="322"/>
      <c r="K15" s="322"/>
      <c r="L15" s="322"/>
    </row>
    <row r="16" spans="2:12" ht="16.5" x14ac:dyDescent="0.3">
      <c r="B16" s="160"/>
      <c r="C16" s="164" t="s">
        <v>15</v>
      </c>
      <c r="D16" s="177" t="s">
        <v>16</v>
      </c>
      <c r="E16" s="153"/>
      <c r="F16" s="321"/>
      <c r="G16" s="321"/>
      <c r="H16" s="321"/>
      <c r="I16" s="321"/>
      <c r="J16" s="321"/>
      <c r="K16" s="321"/>
      <c r="L16" s="321"/>
    </row>
    <row r="17" spans="2:12" ht="15.75" customHeight="1" x14ac:dyDescent="0.3">
      <c r="B17" s="160"/>
      <c r="C17" s="164" t="s">
        <v>17</v>
      </c>
      <c r="D17" s="177" t="s">
        <v>18</v>
      </c>
      <c r="E17" s="153"/>
      <c r="F17" s="321"/>
      <c r="G17" s="321"/>
      <c r="H17" s="321"/>
      <c r="I17" s="321"/>
      <c r="J17" s="321"/>
      <c r="K17" s="321"/>
      <c r="L17" s="321"/>
    </row>
    <row r="18" spans="2:12" ht="49.5" x14ac:dyDescent="0.3">
      <c r="B18" s="160"/>
      <c r="C18" s="164" t="s">
        <v>19</v>
      </c>
      <c r="D18" s="177" t="s">
        <v>20</v>
      </c>
      <c r="E18" s="153"/>
      <c r="F18" s="322"/>
      <c r="G18" s="322"/>
      <c r="H18" s="322"/>
      <c r="I18" s="322"/>
      <c r="J18" s="322"/>
      <c r="K18" s="322"/>
      <c r="L18" s="322"/>
    </row>
    <row r="19" spans="2:12" ht="16.5" x14ac:dyDescent="0.3">
      <c r="B19" s="160"/>
      <c r="C19" s="162"/>
      <c r="D19" s="162"/>
      <c r="E19" s="153"/>
      <c r="F19" s="322"/>
      <c r="G19" s="322"/>
      <c r="H19" s="322"/>
      <c r="I19" s="322"/>
      <c r="J19" s="322"/>
      <c r="K19" s="322"/>
      <c r="L19" s="322"/>
    </row>
    <row r="20" spans="2:12" ht="16.5" x14ac:dyDescent="0.3">
      <c r="B20" s="160"/>
      <c r="C20" s="329" t="s">
        <v>21</v>
      </c>
      <c r="D20" s="329"/>
      <c r="E20" s="153"/>
      <c r="F20" s="322"/>
      <c r="G20" s="322"/>
      <c r="H20" s="322"/>
      <c r="I20" s="322"/>
      <c r="J20" s="322"/>
      <c r="K20" s="322"/>
      <c r="L20" s="322"/>
    </row>
    <row r="21" spans="2:12" ht="16.5" x14ac:dyDescent="0.3">
      <c r="B21" s="160"/>
      <c r="C21" s="162"/>
      <c r="D21" s="162"/>
      <c r="E21" s="153"/>
      <c r="F21" s="322"/>
      <c r="G21" s="322"/>
      <c r="H21" s="322"/>
      <c r="I21" s="322"/>
      <c r="J21" s="322"/>
      <c r="K21" s="322"/>
      <c r="L21" s="322"/>
    </row>
    <row r="22" spans="2:12" ht="16.5" x14ac:dyDescent="0.3">
      <c r="B22" s="160"/>
      <c r="C22" s="163" t="s">
        <v>7</v>
      </c>
      <c r="D22" s="163" t="s">
        <v>8</v>
      </c>
      <c r="E22" s="153"/>
      <c r="F22" s="322"/>
      <c r="G22" s="322"/>
      <c r="H22" s="322"/>
      <c r="I22" s="322"/>
      <c r="J22" s="322"/>
      <c r="K22" s="322"/>
      <c r="L22" s="322"/>
    </row>
    <row r="23" spans="2:12" ht="66" x14ac:dyDescent="0.3">
      <c r="B23" s="160"/>
      <c r="C23" s="164" t="s">
        <v>22</v>
      </c>
      <c r="D23" s="177" t="s">
        <v>23</v>
      </c>
      <c r="E23" s="153"/>
      <c r="F23" s="322"/>
      <c r="G23" s="322"/>
      <c r="H23" s="322"/>
      <c r="I23" s="322"/>
      <c r="J23" s="322"/>
      <c r="K23" s="322"/>
      <c r="L23" s="322"/>
    </row>
    <row r="24" spans="2:12" ht="33" x14ac:dyDescent="0.3">
      <c r="B24" s="160"/>
      <c r="C24" s="164" t="s">
        <v>24</v>
      </c>
      <c r="D24" s="177" t="s">
        <v>25</v>
      </c>
      <c r="E24" s="153"/>
      <c r="F24" s="322"/>
      <c r="G24" s="322"/>
      <c r="H24" s="322"/>
      <c r="I24" s="322"/>
      <c r="J24" s="322"/>
      <c r="K24" s="322"/>
      <c r="L24" s="322"/>
    </row>
    <row r="25" spans="2:12" ht="16.5" x14ac:dyDescent="0.3">
      <c r="B25" s="160"/>
      <c r="C25" s="164" t="s">
        <v>26</v>
      </c>
      <c r="D25" s="177" t="s">
        <v>18</v>
      </c>
      <c r="E25" s="153"/>
      <c r="F25" s="189"/>
      <c r="G25" s="189"/>
      <c r="H25" s="189"/>
      <c r="I25" s="189"/>
      <c r="J25" s="189"/>
      <c r="K25" s="189"/>
      <c r="L25" s="189"/>
    </row>
    <row r="26" spans="2:12" ht="36" customHeight="1" x14ac:dyDescent="0.3">
      <c r="B26" s="160"/>
      <c r="C26" s="164" t="s">
        <v>26</v>
      </c>
      <c r="D26" s="177" t="s">
        <v>27</v>
      </c>
      <c r="E26" s="153"/>
      <c r="F26" s="189"/>
      <c r="G26" s="189"/>
      <c r="H26" s="189"/>
      <c r="I26" s="189"/>
      <c r="J26" s="189"/>
      <c r="K26" s="189"/>
      <c r="L26" s="189"/>
    </row>
    <row r="27" spans="2:12" ht="49.5" x14ac:dyDescent="0.3">
      <c r="B27" s="160"/>
      <c r="C27" s="164" t="s">
        <v>28</v>
      </c>
      <c r="D27" s="177" t="s">
        <v>29</v>
      </c>
      <c r="E27" s="153"/>
      <c r="F27" s="321"/>
      <c r="G27" s="321"/>
      <c r="H27" s="321"/>
      <c r="I27" s="321"/>
      <c r="J27" s="321"/>
      <c r="K27" s="321"/>
      <c r="L27" s="321"/>
    </row>
    <row r="28" spans="2:12" ht="66" x14ac:dyDescent="0.3">
      <c r="B28" s="160"/>
      <c r="C28" s="164" t="s">
        <v>30</v>
      </c>
      <c r="D28" s="177" t="s">
        <v>31</v>
      </c>
      <c r="E28" s="153"/>
      <c r="F28" s="321"/>
      <c r="G28" s="321"/>
      <c r="H28" s="321"/>
      <c r="I28" s="321"/>
      <c r="J28" s="321"/>
      <c r="K28" s="321"/>
      <c r="L28" s="321"/>
    </row>
    <row r="29" spans="2:12" ht="66" x14ac:dyDescent="0.3">
      <c r="B29" s="160"/>
      <c r="C29" s="164" t="s">
        <v>32</v>
      </c>
      <c r="D29" s="177" t="s">
        <v>33</v>
      </c>
      <c r="E29" s="153"/>
      <c r="F29" s="321"/>
      <c r="G29" s="321"/>
      <c r="H29" s="321"/>
      <c r="I29" s="321"/>
      <c r="J29" s="321"/>
      <c r="K29" s="321"/>
      <c r="L29" s="321"/>
    </row>
    <row r="30" spans="2:12" ht="33" x14ac:dyDescent="0.3">
      <c r="B30" s="160"/>
      <c r="C30" s="164" t="s">
        <v>34</v>
      </c>
      <c r="D30" s="177" t="s">
        <v>35</v>
      </c>
      <c r="E30" s="153"/>
      <c r="F30" s="321"/>
      <c r="G30" s="321"/>
      <c r="H30" s="321"/>
      <c r="I30" s="321"/>
      <c r="J30" s="321"/>
      <c r="K30" s="321"/>
      <c r="L30" s="321"/>
    </row>
    <row r="31" spans="2:12" ht="33" x14ac:dyDescent="0.3">
      <c r="B31" s="160"/>
      <c r="C31" s="164" t="s">
        <v>36</v>
      </c>
      <c r="D31" s="177" t="s">
        <v>37</v>
      </c>
      <c r="E31" s="153"/>
      <c r="F31" s="321"/>
      <c r="G31" s="321"/>
      <c r="H31" s="321"/>
      <c r="I31" s="321"/>
      <c r="J31" s="321"/>
      <c r="K31" s="321"/>
      <c r="L31" s="321"/>
    </row>
    <row r="32" spans="2:12" ht="42.75" customHeight="1" x14ac:dyDescent="0.3">
      <c r="B32" s="160"/>
      <c r="C32" s="164" t="s">
        <v>38</v>
      </c>
      <c r="D32" s="177" t="s">
        <v>39</v>
      </c>
      <c r="E32" s="153"/>
      <c r="F32" s="142"/>
      <c r="G32" s="142"/>
      <c r="H32" s="142"/>
      <c r="I32" s="142"/>
      <c r="J32" s="142"/>
      <c r="K32" s="142"/>
      <c r="L32" s="142"/>
    </row>
    <row r="33" spans="2:5" ht="48" customHeight="1" x14ac:dyDescent="0.3">
      <c r="B33" s="160"/>
      <c r="C33" s="164" t="s">
        <v>40</v>
      </c>
      <c r="D33" s="177" t="s">
        <v>41</v>
      </c>
      <c r="E33" s="153"/>
    </row>
    <row r="34" spans="2:5" ht="48" customHeight="1" x14ac:dyDescent="0.3">
      <c r="B34" s="160"/>
      <c r="C34" s="164" t="s">
        <v>42</v>
      </c>
      <c r="D34" s="177" t="s">
        <v>41</v>
      </c>
      <c r="E34" s="153"/>
    </row>
    <row r="35" spans="2:5" ht="16.5" x14ac:dyDescent="0.3">
      <c r="B35" s="160"/>
      <c r="C35" s="165"/>
      <c r="D35" s="166"/>
      <c r="E35" s="153"/>
    </row>
    <row r="36" spans="2:5" ht="16.5" x14ac:dyDescent="0.3">
      <c r="B36" s="160"/>
      <c r="C36" s="329" t="s">
        <v>43</v>
      </c>
      <c r="D36" s="329"/>
      <c r="E36" s="153"/>
    </row>
    <row r="37" spans="2:5" ht="26.25" customHeight="1" x14ac:dyDescent="0.3">
      <c r="B37" s="160"/>
      <c r="C37" s="323" t="s">
        <v>44</v>
      </c>
      <c r="D37" s="323"/>
      <c r="E37" s="153"/>
    </row>
    <row r="38" spans="2:5" ht="32.25" customHeight="1" x14ac:dyDescent="0.3">
      <c r="B38" s="160"/>
      <c r="C38" s="323"/>
      <c r="D38" s="323"/>
      <c r="E38" s="153"/>
    </row>
    <row r="39" spans="2:5" ht="16.5" x14ac:dyDescent="0.3">
      <c r="B39" s="160"/>
      <c r="C39" s="165"/>
      <c r="D39" s="166"/>
      <c r="E39" s="153"/>
    </row>
    <row r="40" spans="2:5" ht="16.5" x14ac:dyDescent="0.3">
      <c r="B40" s="160"/>
      <c r="C40" s="163" t="s">
        <v>7</v>
      </c>
      <c r="D40" s="163" t="s">
        <v>8</v>
      </c>
      <c r="E40" s="153"/>
    </row>
    <row r="41" spans="2:5" ht="66" x14ac:dyDescent="0.3">
      <c r="B41" s="160"/>
      <c r="C41" s="164" t="s">
        <v>45</v>
      </c>
      <c r="D41" s="177" t="s">
        <v>46</v>
      </c>
      <c r="E41" s="153"/>
    </row>
    <row r="42" spans="2:5" ht="66" x14ac:dyDescent="0.3">
      <c r="B42" s="160"/>
      <c r="C42" s="164" t="s">
        <v>47</v>
      </c>
      <c r="D42" s="177" t="s">
        <v>48</v>
      </c>
      <c r="E42" s="153"/>
    </row>
    <row r="43" spans="2:5" ht="49.5" x14ac:dyDescent="0.3">
      <c r="B43" s="160"/>
      <c r="C43" s="164" t="s">
        <v>49</v>
      </c>
      <c r="D43" s="177" t="s">
        <v>50</v>
      </c>
      <c r="E43" s="153"/>
    </row>
    <row r="44" spans="2:5" ht="82.5" customHeight="1" x14ac:dyDescent="0.3">
      <c r="B44" s="160"/>
      <c r="C44" s="164" t="s">
        <v>51</v>
      </c>
      <c r="D44" s="177" t="s">
        <v>52</v>
      </c>
      <c r="E44" s="153"/>
    </row>
    <row r="45" spans="2:5" ht="49.5" x14ac:dyDescent="0.3">
      <c r="B45" s="160"/>
      <c r="C45" s="164" t="s">
        <v>53</v>
      </c>
      <c r="D45" s="177" t="s">
        <v>54</v>
      </c>
      <c r="E45" s="153"/>
    </row>
    <row r="46" spans="2:5" ht="33" x14ac:dyDescent="0.3">
      <c r="B46" s="160"/>
      <c r="C46" s="164" t="s">
        <v>55</v>
      </c>
      <c r="D46" s="177" t="s">
        <v>56</v>
      </c>
      <c r="E46" s="153"/>
    </row>
    <row r="47" spans="2:5" ht="246.75" customHeight="1" x14ac:dyDescent="0.3">
      <c r="B47" s="160"/>
      <c r="C47" s="164" t="s">
        <v>57</v>
      </c>
      <c r="D47" s="192" t="s">
        <v>58</v>
      </c>
      <c r="E47" s="153"/>
    </row>
    <row r="48" spans="2:5" ht="16.5" x14ac:dyDescent="0.3">
      <c r="B48" s="160"/>
      <c r="C48" s="162"/>
      <c r="D48" s="162"/>
      <c r="E48" s="153"/>
    </row>
    <row r="49" spans="2:5" ht="16.5" x14ac:dyDescent="0.3">
      <c r="B49" s="160"/>
      <c r="C49" s="328" t="s">
        <v>59</v>
      </c>
      <c r="D49" s="328"/>
      <c r="E49" s="153"/>
    </row>
    <row r="50" spans="2:5" ht="16.5" x14ac:dyDescent="0.3">
      <c r="B50" s="160"/>
      <c r="C50" s="172"/>
      <c r="D50" s="172"/>
      <c r="E50" s="153"/>
    </row>
    <row r="51" spans="2:5" ht="42" customHeight="1" x14ac:dyDescent="0.3">
      <c r="B51" s="160"/>
      <c r="C51" s="325" t="s">
        <v>60</v>
      </c>
      <c r="D51" s="325"/>
      <c r="E51" s="153"/>
    </row>
    <row r="52" spans="2:5" ht="15" customHeight="1" x14ac:dyDescent="0.3">
      <c r="B52" s="160"/>
      <c r="C52" s="176"/>
      <c r="D52" s="176"/>
      <c r="E52" s="153"/>
    </row>
    <row r="53" spans="2:5" ht="16.5" x14ac:dyDescent="0.3">
      <c r="B53" s="160"/>
      <c r="C53" s="163" t="s">
        <v>7</v>
      </c>
      <c r="D53" s="163" t="s">
        <v>8</v>
      </c>
      <c r="E53" s="153"/>
    </row>
    <row r="54" spans="2:5" ht="49.5" x14ac:dyDescent="0.3">
      <c r="B54" s="160"/>
      <c r="C54" s="194" t="s">
        <v>61</v>
      </c>
      <c r="D54" s="179" t="s">
        <v>62</v>
      </c>
      <c r="E54" s="153"/>
    </row>
    <row r="55" spans="2:5" ht="40.5" customHeight="1" x14ac:dyDescent="0.3">
      <c r="B55" s="160"/>
      <c r="C55" s="194" t="s">
        <v>63</v>
      </c>
      <c r="D55" s="177" t="s">
        <v>64</v>
      </c>
      <c r="E55" s="153"/>
    </row>
    <row r="56" spans="2:5" ht="40.5" customHeight="1" x14ac:dyDescent="0.3">
      <c r="B56" s="160"/>
      <c r="C56" s="194" t="s">
        <v>65</v>
      </c>
      <c r="D56" s="177" t="s">
        <v>66</v>
      </c>
      <c r="E56" s="153"/>
    </row>
    <row r="57" spans="2:5" ht="78.75" customHeight="1" x14ac:dyDescent="0.3">
      <c r="B57" s="160"/>
      <c r="C57" s="178" t="s">
        <v>67</v>
      </c>
      <c r="D57" s="179" t="s">
        <v>68</v>
      </c>
      <c r="E57" s="153"/>
    </row>
    <row r="58" spans="2:5" ht="135" customHeight="1" x14ac:dyDescent="0.3">
      <c r="B58" s="160"/>
      <c r="C58" s="194" t="s">
        <v>69</v>
      </c>
      <c r="D58" s="177" t="s">
        <v>70</v>
      </c>
      <c r="E58" s="153"/>
    </row>
    <row r="59" spans="2:5" ht="241.5" customHeight="1" x14ac:dyDescent="0.3">
      <c r="B59" s="160"/>
      <c r="C59" s="164" t="s">
        <v>71</v>
      </c>
      <c r="D59" s="179" t="s">
        <v>72</v>
      </c>
      <c r="E59" s="153"/>
    </row>
    <row r="60" spans="2:5" ht="92.25" customHeight="1" x14ac:dyDescent="0.3">
      <c r="B60" s="160"/>
      <c r="C60" s="164" t="s">
        <v>73</v>
      </c>
      <c r="D60" s="179" t="s">
        <v>74</v>
      </c>
      <c r="E60" s="153"/>
    </row>
    <row r="61" spans="2:5" ht="33" x14ac:dyDescent="0.3">
      <c r="B61" s="160"/>
      <c r="C61" s="164" t="s">
        <v>75</v>
      </c>
      <c r="D61" s="177" t="s">
        <v>76</v>
      </c>
      <c r="E61" s="153"/>
    </row>
    <row r="62" spans="2:5" ht="69" customHeight="1" x14ac:dyDescent="0.3">
      <c r="B62" s="160"/>
      <c r="C62" s="164" t="s">
        <v>77</v>
      </c>
      <c r="D62" s="190" t="s">
        <v>78</v>
      </c>
      <c r="E62" s="153"/>
    </row>
    <row r="63" spans="2:5" ht="12.75" customHeight="1" x14ac:dyDescent="0.3">
      <c r="B63" s="160"/>
      <c r="C63" s="324"/>
      <c r="D63" s="324"/>
      <c r="E63" s="153"/>
    </row>
    <row r="64" spans="2:5" x14ac:dyDescent="0.25">
      <c r="B64" s="152"/>
      <c r="E64" s="153"/>
    </row>
    <row r="65" spans="2:5" ht="16.5" x14ac:dyDescent="0.3">
      <c r="B65" s="160" t="s">
        <v>79</v>
      </c>
      <c r="E65" s="153"/>
    </row>
    <row r="66" spans="2:5" ht="16.5" thickBot="1" x14ac:dyDescent="0.3">
      <c r="B66" s="154"/>
      <c r="C66" s="155"/>
      <c r="D66" s="155"/>
      <c r="E66" s="156"/>
    </row>
  </sheetData>
  <mergeCells count="26">
    <mergeCell ref="C63:D63"/>
    <mergeCell ref="C51:D51"/>
    <mergeCell ref="C2:D3"/>
    <mergeCell ref="F20:L20"/>
    <mergeCell ref="F21:L21"/>
    <mergeCell ref="F22:L22"/>
    <mergeCell ref="F11:L11"/>
    <mergeCell ref="F12:L12"/>
    <mergeCell ref="F14:L14"/>
    <mergeCell ref="F15:L15"/>
    <mergeCell ref="F16:L16"/>
    <mergeCell ref="C49:D49"/>
    <mergeCell ref="F31:L31"/>
    <mergeCell ref="C20:D20"/>
    <mergeCell ref="C10:D10"/>
    <mergeCell ref="C36:D36"/>
    <mergeCell ref="F17:L17"/>
    <mergeCell ref="F18:L18"/>
    <mergeCell ref="F19:L19"/>
    <mergeCell ref="C37:D38"/>
    <mergeCell ref="F23:L23"/>
    <mergeCell ref="F24:L24"/>
    <mergeCell ref="F27:L27"/>
    <mergeCell ref="F28:L28"/>
    <mergeCell ref="F29:L29"/>
    <mergeCell ref="F30:L3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1:BM45"/>
  <sheetViews>
    <sheetView zoomScaleNormal="100" workbookViewId="0">
      <pane xSplit="4" topLeftCell="AD1" activePane="topRight" state="frozen"/>
      <selection activeCell="A3" sqref="A3"/>
      <selection pane="topRight" activeCell="BB4" sqref="BB4"/>
    </sheetView>
  </sheetViews>
  <sheetFormatPr baseColWidth="10" defaultColWidth="20.140625" defaultRowHeight="39.950000000000003" customHeight="1" outlineLevelCol="1" x14ac:dyDescent="0.2"/>
  <cols>
    <col min="1" max="1" width="4.140625" style="138" customWidth="1"/>
    <col min="2" max="6" width="20.140625" style="138"/>
    <col min="7" max="7" width="63.5703125" style="138" customWidth="1"/>
    <col min="8" max="8" width="24.5703125" style="138" customWidth="1"/>
    <col min="9" max="9" width="28.85546875" style="140" customWidth="1"/>
    <col min="10" max="10" width="20.140625" style="140"/>
    <col min="11" max="17" width="20.140625" style="138"/>
    <col min="18" max="18" width="20.140625" style="138" customWidth="1"/>
    <col min="19" max="27" width="20.140625" style="139" hidden="1" customWidth="1"/>
    <col min="28" max="28" width="20.140625" style="139" customWidth="1"/>
    <col min="29" max="29" width="42.7109375" style="139" customWidth="1"/>
    <col min="30" max="33" width="20.140625" style="139"/>
    <col min="34" max="34" width="32.28515625" style="139" customWidth="1"/>
    <col min="35" max="35" width="20.140625" style="139"/>
    <col min="36" max="36" width="20.140625" style="269"/>
    <col min="37" max="51" width="0" style="139" hidden="1" customWidth="1" outlineLevel="1"/>
    <col min="52" max="52" width="44" style="139" hidden="1" customWidth="1" outlineLevel="1"/>
    <col min="53" max="53" width="0" style="139" hidden="1" customWidth="1" outlineLevel="1"/>
    <col min="54" max="54" width="23.42578125" style="139" customWidth="1" outlineLevel="1"/>
    <col min="55" max="58" width="20.140625" style="139" outlineLevel="1"/>
    <col min="59" max="60" width="20.140625" style="139"/>
    <col min="61" max="61" width="26.85546875" style="139" customWidth="1"/>
    <col min="62" max="62" width="20.140625" style="138"/>
    <col min="63" max="63" width="8.85546875" style="138" customWidth="1"/>
    <col min="64" max="64" width="8.42578125" style="138" customWidth="1"/>
    <col min="65" max="16384" width="20.140625" style="138"/>
  </cols>
  <sheetData>
    <row r="1" spans="2:65" ht="18.75" customHeight="1" x14ac:dyDescent="0.25">
      <c r="B1" s="330" t="s">
        <v>6</v>
      </c>
      <c r="C1" s="330"/>
      <c r="D1" s="330"/>
      <c r="E1" s="330"/>
      <c r="F1" s="330"/>
      <c r="G1" s="330"/>
      <c r="H1" s="331" t="s">
        <v>21</v>
      </c>
      <c r="I1" s="332"/>
      <c r="J1" s="332"/>
      <c r="K1" s="332"/>
      <c r="L1" s="332"/>
      <c r="M1" s="332"/>
      <c r="N1" s="332"/>
      <c r="O1" s="332"/>
      <c r="P1" s="332"/>
      <c r="Q1" s="332"/>
      <c r="R1" s="333"/>
      <c r="S1" s="337" t="s">
        <v>43</v>
      </c>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38"/>
      <c r="BC1" s="338"/>
      <c r="BD1" s="338"/>
      <c r="BE1" s="338"/>
      <c r="BF1" s="338"/>
      <c r="BG1" s="338"/>
      <c r="BH1" s="338"/>
      <c r="BI1" s="338"/>
      <c r="BJ1" s="338"/>
    </row>
    <row r="2" spans="2:65" ht="18.75" customHeight="1" x14ac:dyDescent="0.25">
      <c r="B2" s="330"/>
      <c r="C2" s="330"/>
      <c r="D2" s="330"/>
      <c r="E2" s="330"/>
      <c r="F2" s="330"/>
      <c r="G2" s="330"/>
      <c r="H2" s="334"/>
      <c r="I2" s="335"/>
      <c r="J2" s="335"/>
      <c r="K2" s="335"/>
      <c r="L2" s="335"/>
      <c r="M2" s="335"/>
      <c r="N2" s="335"/>
      <c r="O2" s="335"/>
      <c r="P2" s="335"/>
      <c r="Q2" s="335"/>
      <c r="R2" s="336"/>
      <c r="S2" s="337" t="s">
        <v>80</v>
      </c>
      <c r="T2" s="337"/>
      <c r="U2" s="337"/>
      <c r="V2" s="337"/>
      <c r="W2" s="337"/>
      <c r="X2" s="337"/>
      <c r="Y2" s="337"/>
      <c r="Z2" s="337"/>
      <c r="AA2" s="337"/>
      <c r="AB2" s="340" t="s">
        <v>81</v>
      </c>
      <c r="AC2" s="340"/>
      <c r="AD2" s="340"/>
      <c r="AE2" s="340"/>
      <c r="AF2" s="340"/>
      <c r="AG2" s="340"/>
      <c r="AH2" s="340"/>
      <c r="AI2" s="340"/>
      <c r="AJ2" s="340"/>
      <c r="AK2" s="341" t="s">
        <v>82</v>
      </c>
      <c r="AL2" s="341"/>
      <c r="AM2" s="341"/>
      <c r="AN2" s="341"/>
      <c r="AO2" s="341"/>
      <c r="AP2" s="341"/>
      <c r="AQ2" s="341"/>
      <c r="AR2" s="341"/>
      <c r="AS2" s="341"/>
      <c r="AT2" s="342" t="s">
        <v>83</v>
      </c>
      <c r="AU2" s="342"/>
      <c r="AV2" s="342"/>
      <c r="AW2" s="342"/>
      <c r="AX2" s="342"/>
      <c r="AY2" s="342"/>
      <c r="AZ2" s="342"/>
      <c r="BA2" s="342"/>
      <c r="BB2" s="339"/>
      <c r="BC2" s="339"/>
      <c r="BD2" s="339"/>
      <c r="BE2" s="339"/>
      <c r="BF2" s="339"/>
      <c r="BG2" s="339"/>
      <c r="BH2" s="339"/>
      <c r="BI2" s="339"/>
      <c r="BJ2" s="339"/>
    </row>
    <row r="3" spans="2:65" ht="116.25" customHeight="1" x14ac:dyDescent="0.25">
      <c r="B3" s="143" t="s">
        <v>9</v>
      </c>
      <c r="C3" s="143" t="s">
        <v>11</v>
      </c>
      <c r="D3" s="143" t="s">
        <v>13</v>
      </c>
      <c r="E3" s="143" t="s">
        <v>15</v>
      </c>
      <c r="F3" s="143" t="s">
        <v>17</v>
      </c>
      <c r="G3" s="143" t="s">
        <v>19</v>
      </c>
      <c r="H3" s="144" t="s">
        <v>84</v>
      </c>
      <c r="I3" s="144" t="s">
        <v>24</v>
      </c>
      <c r="J3" s="144" t="s">
        <v>26</v>
      </c>
      <c r="K3" s="144" t="s">
        <v>28</v>
      </c>
      <c r="L3" s="144" t="s">
        <v>30</v>
      </c>
      <c r="M3" s="144" t="s">
        <v>85</v>
      </c>
      <c r="N3" s="144" t="s">
        <v>34</v>
      </c>
      <c r="O3" s="144" t="s">
        <v>36</v>
      </c>
      <c r="P3" s="144" t="s">
        <v>86</v>
      </c>
      <c r="Q3" s="144" t="s">
        <v>87</v>
      </c>
      <c r="R3" s="144" t="s">
        <v>88</v>
      </c>
      <c r="S3" s="145" t="s">
        <v>89</v>
      </c>
      <c r="T3" s="145" t="s">
        <v>90</v>
      </c>
      <c r="U3" s="145" t="s">
        <v>91</v>
      </c>
      <c r="V3" s="145" t="s">
        <v>92</v>
      </c>
      <c r="W3" s="145" t="s">
        <v>93</v>
      </c>
      <c r="X3" s="145" t="s">
        <v>94</v>
      </c>
      <c r="Y3" s="145" t="s">
        <v>95</v>
      </c>
      <c r="Z3" s="145" t="s">
        <v>96</v>
      </c>
      <c r="AA3" s="145" t="s">
        <v>57</v>
      </c>
      <c r="AB3" s="146" t="s">
        <v>97</v>
      </c>
      <c r="AC3" s="146" t="s">
        <v>98</v>
      </c>
      <c r="AD3" s="146" t="s">
        <v>99</v>
      </c>
      <c r="AE3" s="146" t="s">
        <v>100</v>
      </c>
      <c r="AF3" s="146" t="s">
        <v>101</v>
      </c>
      <c r="AG3" s="146" t="s">
        <v>102</v>
      </c>
      <c r="AH3" s="146" t="s">
        <v>103</v>
      </c>
      <c r="AI3" s="146" t="s">
        <v>104</v>
      </c>
      <c r="AJ3" s="146" t="s">
        <v>57</v>
      </c>
      <c r="AK3" s="147" t="s">
        <v>105</v>
      </c>
      <c r="AL3" s="147" t="s">
        <v>106</v>
      </c>
      <c r="AM3" s="147" t="s">
        <v>107</v>
      </c>
      <c r="AN3" s="147" t="s">
        <v>108</v>
      </c>
      <c r="AO3" s="147" t="s">
        <v>109</v>
      </c>
      <c r="AP3" s="147" t="s">
        <v>110</v>
      </c>
      <c r="AQ3" s="147" t="s">
        <v>111</v>
      </c>
      <c r="AR3" s="147" t="s">
        <v>112</v>
      </c>
      <c r="AS3" s="147" t="s">
        <v>57</v>
      </c>
      <c r="AT3" s="143" t="s">
        <v>113</v>
      </c>
      <c r="AU3" s="143" t="s">
        <v>114</v>
      </c>
      <c r="AV3" s="143" t="s">
        <v>115</v>
      </c>
      <c r="AW3" s="143" t="s">
        <v>116</v>
      </c>
      <c r="AX3" s="143" t="s">
        <v>117</v>
      </c>
      <c r="AY3" s="143" t="s">
        <v>118</v>
      </c>
      <c r="AZ3" s="143" t="s">
        <v>119</v>
      </c>
      <c r="BA3" s="143" t="s">
        <v>57</v>
      </c>
      <c r="BB3" s="180" t="s">
        <v>61</v>
      </c>
      <c r="BC3" s="180" t="s">
        <v>63</v>
      </c>
      <c r="BD3" s="180" t="s">
        <v>65</v>
      </c>
      <c r="BE3" s="180" t="s">
        <v>67</v>
      </c>
      <c r="BF3" s="180" t="s">
        <v>69</v>
      </c>
      <c r="BG3" s="180" t="s">
        <v>71</v>
      </c>
      <c r="BH3" s="180" t="s">
        <v>73</v>
      </c>
      <c r="BI3" s="180" t="s">
        <v>75</v>
      </c>
      <c r="BJ3" s="180" t="s">
        <v>120</v>
      </c>
    </row>
    <row r="4" spans="2:65" ht="297.75" customHeight="1" x14ac:dyDescent="0.2">
      <c r="B4" s="149" t="s">
        <v>121</v>
      </c>
      <c r="C4" s="149" t="s">
        <v>122</v>
      </c>
      <c r="D4" s="196" t="s">
        <v>123</v>
      </c>
      <c r="E4" s="149" t="s">
        <v>124</v>
      </c>
      <c r="F4" s="197">
        <v>776</v>
      </c>
      <c r="G4" s="198" t="s">
        <v>125</v>
      </c>
      <c r="H4" s="198" t="s">
        <v>126</v>
      </c>
      <c r="I4" s="198" t="s">
        <v>127</v>
      </c>
      <c r="J4" s="203">
        <v>1</v>
      </c>
      <c r="K4" s="199" t="s">
        <v>128</v>
      </c>
      <c r="L4" s="199">
        <v>1</v>
      </c>
      <c r="M4" s="149" t="s">
        <v>129</v>
      </c>
      <c r="N4" s="199" t="s">
        <v>130</v>
      </c>
      <c r="O4" s="200">
        <v>1</v>
      </c>
      <c r="P4" s="201" t="s">
        <v>131</v>
      </c>
      <c r="Q4" s="201" t="s">
        <v>132</v>
      </c>
      <c r="R4" s="202">
        <v>46568</v>
      </c>
      <c r="S4" s="151"/>
      <c r="T4" s="151"/>
      <c r="U4" s="151"/>
      <c r="V4" s="187" t="str">
        <f t="shared" ref="V4" si="0">(IF(U4="","",IF(OR($J4=0,$J4="",S4=""),"",U4/$J4)))</f>
        <v/>
      </c>
      <c r="W4" s="185" t="str">
        <f t="shared" ref="W4" si="1">(IF(OR($M4="",V4=""),"",IF(OR($M4=0,V4=0),0,IF((V4*100%)/$M4&gt;100%,100%,(V4*100%)/$M4))))</f>
        <v/>
      </c>
      <c r="X4" s="204" t="str">
        <f t="shared" ref="X4" si="2">IF(U4="","",IF(W4&lt;100%, IF(W4&lt;100%, "ALERTA","EN ejecución"), IF(W4=100%, "OK", "EN ejecución")))</f>
        <v/>
      </c>
      <c r="Y4" s="151"/>
      <c r="Z4" s="151"/>
      <c r="AA4" s="151"/>
      <c r="AB4" s="202">
        <v>46203</v>
      </c>
      <c r="AC4" s="272" t="s">
        <v>133</v>
      </c>
      <c r="AD4" s="182">
        <v>0</v>
      </c>
      <c r="AE4" s="187">
        <f t="shared" ref="AE4" si="3">(IF(AD4="","",IF(OR($J4=0,$J4="",AB4=""),"",AD4/$J4)))</f>
        <v>0</v>
      </c>
      <c r="AF4" s="185">
        <f t="shared" ref="AF4" si="4">(IF(OR($M4="",AE4=""),"",IF(OR($M4=0,AE4=0),0,IF((AE4*100%)/$M4&gt;100%,100%,(AE4*100%)/$M4))))</f>
        <v>0</v>
      </c>
      <c r="AG4" s="204" t="str">
        <f t="shared" ref="AG4" si="5">IF(AD4="","",IF(AF4&lt;100%, IF(AF4&lt;100%, "ALERTA","EN ejecución"), IF(AF4=100%, "OK", "EN ejecución")))</f>
        <v>ALERTA</v>
      </c>
      <c r="AH4" s="270" t="s">
        <v>134</v>
      </c>
      <c r="AI4" s="182" t="s">
        <v>135</v>
      </c>
      <c r="AJ4" s="182" t="s">
        <v>136</v>
      </c>
      <c r="AK4" s="151"/>
      <c r="AL4" s="151"/>
      <c r="AM4" s="151"/>
      <c r="AN4" s="151"/>
      <c r="AO4" s="151"/>
      <c r="AP4" s="184" t="str">
        <f>IF(AM4="","",IF(AO4&lt;100%, IF(AO4&lt;100%, "ALERTA","EN EJECUCIÓN"), IF(AO4=100%, "OK", "EN EJECUCIÓN")))</f>
        <v/>
      </c>
      <c r="AQ4" s="151"/>
      <c r="AR4" s="151"/>
      <c r="AS4" s="151"/>
      <c r="AT4" s="186"/>
      <c r="AU4" s="151"/>
      <c r="AV4" s="182"/>
      <c r="AW4" s="187" t="str">
        <f>(IF(AV4="","",IF(OR($M4=0,$M4="",AT4=""),"",AV4/$M4)))</f>
        <v/>
      </c>
      <c r="AX4" s="183" t="str">
        <f>(IF(OR($P4="",AW4=""),"",IF(OR($P4=0,AW4=0),0,IF((AW4*100%)/$P4&gt;100%,100%,(AW4*100%)/$P4))))</f>
        <v/>
      </c>
      <c r="AY4" s="184" t="str">
        <f>IF(AV4="","",IF(AX4&lt;100%, IF(AX4&lt;100%, "ALERTA","EN EJECUCIÓN"), IF(AX4=100%, "OK", "EN EJECUCIÓN")))</f>
        <v/>
      </c>
      <c r="AZ4" s="151"/>
      <c r="BA4" s="151"/>
      <c r="BB4" s="182"/>
      <c r="BC4" s="171"/>
      <c r="BD4" s="171"/>
      <c r="BE4" s="171"/>
      <c r="BF4" s="171"/>
      <c r="BG4" s="244" t="str">
        <f>IF(AND(BA4="Cumplida",BB4="SI",BC4="SI",BD4="SI",(OR(BE4="NO",BE4="NO APLICA")),BF4="Estructural"),"EFECTIVA",IF(AND(BA4="CUMPLIDA",OR(BB4="NO",BC4="NO",BD4="NO",BE4="SI",BF4="PUNTUAL")),"INEFECTIVA","NO APLICA"))</f>
        <v>NO APLICA</v>
      </c>
      <c r="BH4" s="188" t="str">
        <f>IF(BG4="EFECTIVA","NO",IF(BG4="INEFECTIVA","SI","NO APLICA"))</f>
        <v>NO APLICA</v>
      </c>
      <c r="BI4" s="151"/>
      <c r="BJ4" s="149"/>
      <c r="BK4" s="181" t="s">
        <v>137</v>
      </c>
      <c r="BL4" s="181" t="s">
        <v>138</v>
      </c>
      <c r="BM4" s="181" t="s">
        <v>139</v>
      </c>
    </row>
    <row r="5" spans="2:65" ht="39.950000000000003" customHeight="1" x14ac:dyDescent="0.2">
      <c r="B5" s="149"/>
      <c r="C5" s="149"/>
      <c r="D5" s="149"/>
      <c r="E5" s="149"/>
      <c r="F5" s="149"/>
      <c r="G5" s="149"/>
      <c r="H5" s="149"/>
      <c r="I5" s="150"/>
      <c r="J5" s="150"/>
      <c r="K5" s="149"/>
      <c r="L5" s="149"/>
      <c r="M5" s="149"/>
      <c r="N5" s="149"/>
      <c r="O5" s="149"/>
      <c r="P5" s="149"/>
      <c r="Q5" s="149"/>
      <c r="R5" s="149"/>
      <c r="S5" s="151"/>
      <c r="T5" s="151"/>
      <c r="U5" s="151"/>
      <c r="V5" s="151"/>
      <c r="W5" s="151"/>
      <c r="X5" s="151"/>
      <c r="Y5" s="151"/>
      <c r="Z5" s="151"/>
      <c r="AA5" s="151"/>
      <c r="AB5" s="151"/>
      <c r="AC5" s="151"/>
      <c r="AD5" s="151"/>
      <c r="AE5" s="151"/>
      <c r="AF5" s="151"/>
      <c r="AG5" s="151"/>
      <c r="AH5" s="151"/>
      <c r="AI5" s="270"/>
      <c r="AJ5" s="182"/>
      <c r="AK5" s="151"/>
      <c r="AL5" s="151"/>
      <c r="AM5" s="151"/>
      <c r="AN5" s="151"/>
      <c r="AO5" s="151"/>
      <c r="AP5" s="151"/>
      <c r="AQ5" s="151"/>
      <c r="AR5" s="151"/>
      <c r="AS5" s="151"/>
      <c r="AT5" s="151"/>
      <c r="AU5" s="151"/>
      <c r="AV5" s="151"/>
      <c r="AW5" s="151"/>
      <c r="AX5" s="151"/>
      <c r="AY5" s="151"/>
      <c r="AZ5" s="151"/>
      <c r="BA5" s="151"/>
      <c r="BB5" s="182"/>
      <c r="BC5" s="171"/>
      <c r="BD5" s="171"/>
      <c r="BE5" s="171"/>
      <c r="BF5" s="171"/>
      <c r="BG5" s="244" t="str">
        <f t="shared" ref="BG5:BG45" si="6">IF(AND(BA5="Cumplida",BB5="SI",BC5="SI",BD5="SI",(OR(BE5="NO",BE5="NO APLICA")),BF5="Estructural"),"EFECTIVA",IF(AND(BA5="CUMPLIDA",OR(BB5="NO",BC5="NO",BD5="NO",BE5="SI",BF5="PUNTUAL")),"INEFECTIVA","NO APLICA"))</f>
        <v>NO APLICA</v>
      </c>
      <c r="BH5" s="188" t="str">
        <f t="shared" ref="BH5:BH45" si="7">IF(BG5="EFECTIVA","NO",IF(BG5="INEFECTIVA","SI","NO APLICA"))</f>
        <v>NO APLICA</v>
      </c>
      <c r="BI5" s="151"/>
      <c r="BJ5" s="149"/>
    </row>
    <row r="6" spans="2:65" ht="39.950000000000003" customHeight="1" x14ac:dyDescent="0.2">
      <c r="B6" s="149"/>
      <c r="C6" s="149"/>
      <c r="D6" s="149"/>
      <c r="E6" s="149"/>
      <c r="F6" s="149"/>
      <c r="G6" s="149"/>
      <c r="H6" s="149"/>
      <c r="I6" s="150"/>
      <c r="J6" s="150"/>
      <c r="K6" s="149"/>
      <c r="L6" s="149"/>
      <c r="M6" s="149"/>
      <c r="N6" s="149"/>
      <c r="O6" s="149"/>
      <c r="P6" s="149"/>
      <c r="Q6" s="149"/>
      <c r="R6" s="149"/>
      <c r="S6" s="151"/>
      <c r="T6" s="151"/>
      <c r="U6" s="151"/>
      <c r="V6" s="151"/>
      <c r="W6" s="151"/>
      <c r="X6" s="151"/>
      <c r="Y6" s="151"/>
      <c r="Z6" s="151"/>
      <c r="AA6" s="151"/>
      <c r="AB6" s="151"/>
      <c r="AC6" s="151"/>
      <c r="AD6" s="151"/>
      <c r="AE6" s="151"/>
      <c r="AF6" s="151"/>
      <c r="AG6" s="151"/>
      <c r="AH6" s="151"/>
      <c r="AI6" s="151"/>
      <c r="AJ6" s="182"/>
      <c r="AK6" s="151"/>
      <c r="AL6" s="151"/>
      <c r="AM6" s="151"/>
      <c r="AN6" s="151"/>
      <c r="AO6" s="151"/>
      <c r="AP6" s="151"/>
      <c r="AQ6" s="151"/>
      <c r="AR6" s="151"/>
      <c r="AS6" s="151"/>
      <c r="AT6" s="151"/>
      <c r="AU6" s="151"/>
      <c r="AV6" s="151"/>
      <c r="AW6" s="151"/>
      <c r="AX6" s="151"/>
      <c r="AY6" s="151"/>
      <c r="AZ6" s="151"/>
      <c r="BA6" s="151"/>
      <c r="BB6" s="182"/>
      <c r="BC6" s="151"/>
      <c r="BD6" s="151"/>
      <c r="BE6" s="151"/>
      <c r="BF6" s="151"/>
      <c r="BG6" s="244" t="str">
        <f t="shared" si="6"/>
        <v>NO APLICA</v>
      </c>
      <c r="BH6" s="188" t="str">
        <f t="shared" si="7"/>
        <v>NO APLICA</v>
      </c>
      <c r="BI6" s="151"/>
      <c r="BJ6" s="149"/>
    </row>
    <row r="7" spans="2:65" ht="39.950000000000003" customHeight="1" x14ac:dyDescent="0.2">
      <c r="B7" s="149"/>
      <c r="C7" s="149"/>
      <c r="D7" s="149"/>
      <c r="E7" s="149"/>
      <c r="F7" s="149"/>
      <c r="G7" s="149"/>
      <c r="H7" s="149"/>
      <c r="I7" s="150"/>
      <c r="J7" s="150"/>
      <c r="K7" s="149"/>
      <c r="L7" s="149"/>
      <c r="M7" s="149"/>
      <c r="N7" s="149"/>
      <c r="O7" s="185"/>
      <c r="P7" s="149"/>
      <c r="Q7" s="149"/>
      <c r="R7" s="149"/>
      <c r="S7" s="151"/>
      <c r="T7" s="151"/>
      <c r="U7" s="151"/>
      <c r="V7" s="151"/>
      <c r="W7" s="151"/>
      <c r="X7" s="184" t="str">
        <f>IF(U7="","",IF(W7&lt;100%, IF(W7&lt;100%, "ALERTA","EN EJECUCIÓN"), IF(W7=100%, "OK", "EN EJECUCIÓN")))</f>
        <v/>
      </c>
      <c r="Y7" s="151"/>
      <c r="Z7" s="151"/>
      <c r="AA7" s="151"/>
      <c r="AB7" s="151"/>
      <c r="AC7" s="151"/>
      <c r="AD7" s="151"/>
      <c r="AE7" s="151"/>
      <c r="AF7" s="151"/>
      <c r="AG7" s="184" t="str">
        <f>IF(AD7="","",IF(AF7&lt;100%, IF(AF7&lt;100%, "ALERTA","EN EJECUCIÓN"), IF(AF7=100%, "OK", "EN EJECUCIÓN")))</f>
        <v/>
      </c>
      <c r="AH7" s="151"/>
      <c r="AI7" s="151"/>
      <c r="AJ7" s="182"/>
      <c r="AK7" s="151"/>
      <c r="AL7" s="151"/>
      <c r="AM7" s="151"/>
      <c r="AN7" s="151"/>
      <c r="AO7" s="151"/>
      <c r="AP7" s="184" t="str">
        <f>IF(AM7="","",IF(AO7&lt;100%, IF(AO7&lt;100%, "ALERTA","EN EJECUCIÓN"), IF(AO7=100%, "OK", "EN EJECUCIÓN")))</f>
        <v/>
      </c>
      <c r="AQ7" s="151"/>
      <c r="AR7" s="151"/>
      <c r="AS7" s="151"/>
      <c r="AT7" s="186"/>
      <c r="AU7" s="151"/>
      <c r="AV7" s="182"/>
      <c r="AW7" s="187" t="str">
        <f t="shared" ref="AW7" si="8">(IF(AV7="","",IF(OR($L7=0,$L7="",AT7=""),"",AV7/$L7)))</f>
        <v/>
      </c>
      <c r="AX7" s="183" t="str">
        <f>(IF(OR($O7="",AW7=""),"",IF(OR($O7=0,AW7=0),0,IF((AW7*100%)/$O7&gt;100%,100%,(AW7*100%)/$O7))))</f>
        <v/>
      </c>
      <c r="AY7" s="184" t="str">
        <f>IF(AV7="","",IF(AX7&lt;100%, IF(AX7&lt;100%, "ALERTA","EN EJECUCIÓN"), IF(AX7=100%, "OK", "EN EJECUCIÓN")))</f>
        <v/>
      </c>
      <c r="AZ7" s="151"/>
      <c r="BA7" s="151"/>
      <c r="BB7" s="182"/>
      <c r="BC7" s="171"/>
      <c r="BD7" s="171"/>
      <c r="BE7" s="171"/>
      <c r="BF7" s="171"/>
      <c r="BG7" s="244" t="str">
        <f t="shared" si="6"/>
        <v>NO APLICA</v>
      </c>
      <c r="BH7" s="188" t="str">
        <f t="shared" si="7"/>
        <v>NO APLICA</v>
      </c>
      <c r="BI7" s="151"/>
      <c r="BJ7" s="149"/>
    </row>
    <row r="8" spans="2:65" ht="39.950000000000003" customHeight="1" x14ac:dyDescent="0.2">
      <c r="B8" s="149"/>
      <c r="C8" s="149"/>
      <c r="D8" s="149"/>
      <c r="E8" s="149"/>
      <c r="F8" s="149"/>
      <c r="G8" s="149"/>
      <c r="H8" s="149"/>
      <c r="I8" s="150"/>
      <c r="J8" s="150"/>
      <c r="K8" s="149"/>
      <c r="L8" s="149"/>
      <c r="M8" s="149"/>
      <c r="N8" s="149"/>
      <c r="O8" s="149"/>
      <c r="P8" s="149"/>
      <c r="Q8" s="149"/>
      <c r="R8" s="149"/>
      <c r="S8" s="151"/>
      <c r="T8" s="151"/>
      <c r="U8" s="151"/>
      <c r="V8" s="151"/>
      <c r="W8" s="151"/>
      <c r="X8" s="151"/>
      <c r="Y8" s="151"/>
      <c r="Z8" s="151"/>
      <c r="AA8" s="151"/>
      <c r="AB8" s="151"/>
      <c r="AC8" s="151"/>
      <c r="AD8" s="151"/>
      <c r="AE8" s="151"/>
      <c r="AF8" s="151"/>
      <c r="AG8" s="151"/>
      <c r="AH8" s="151"/>
      <c r="AI8" s="151"/>
      <c r="AJ8" s="182"/>
      <c r="AK8" s="151"/>
      <c r="AL8" s="151"/>
      <c r="AM8" s="151"/>
      <c r="AN8" s="151"/>
      <c r="AO8" s="151"/>
      <c r="AP8" s="151"/>
      <c r="AQ8" s="151"/>
      <c r="AR8" s="151"/>
      <c r="AS8" s="151"/>
      <c r="AT8" s="151"/>
      <c r="AU8" s="151"/>
      <c r="AV8" s="151"/>
      <c r="AW8" s="151"/>
      <c r="AX8" s="151"/>
      <c r="AY8" s="151"/>
      <c r="AZ8" s="151"/>
      <c r="BA8" s="151"/>
      <c r="BB8" s="182"/>
      <c r="BC8" s="171"/>
      <c r="BD8" s="171"/>
      <c r="BE8" s="171"/>
      <c r="BF8" s="171"/>
      <c r="BG8" s="244" t="str">
        <f t="shared" si="6"/>
        <v>NO APLICA</v>
      </c>
      <c r="BH8" s="188" t="str">
        <f t="shared" si="7"/>
        <v>NO APLICA</v>
      </c>
      <c r="BI8" s="151"/>
      <c r="BJ8" s="149"/>
    </row>
    <row r="9" spans="2:65" ht="39.950000000000003" customHeight="1" x14ac:dyDescent="0.2">
      <c r="B9" s="149"/>
      <c r="C9" s="149"/>
      <c r="D9" s="149"/>
      <c r="E9" s="149"/>
      <c r="F9" s="149"/>
      <c r="G9" s="149"/>
      <c r="H9" s="149"/>
      <c r="I9" s="150"/>
      <c r="J9" s="150"/>
      <c r="K9" s="149"/>
      <c r="L9" s="149"/>
      <c r="M9" s="149"/>
      <c r="N9" s="149"/>
      <c r="O9" s="149"/>
      <c r="P9" s="149"/>
      <c r="Q9" s="149"/>
      <c r="R9" s="149"/>
      <c r="S9" s="151"/>
      <c r="T9" s="151"/>
      <c r="U9" s="151"/>
      <c r="V9" s="151"/>
      <c r="W9" s="151"/>
      <c r="X9" s="151"/>
      <c r="Y9" s="151"/>
      <c r="Z9" s="151"/>
      <c r="AA9" s="151"/>
      <c r="AB9" s="151"/>
      <c r="AC9" s="151"/>
      <c r="AD9" s="151"/>
      <c r="AE9" s="151"/>
      <c r="AF9" s="151"/>
      <c r="AG9" s="151"/>
      <c r="AH9" s="151"/>
      <c r="AI9" s="151"/>
      <c r="AJ9" s="182"/>
      <c r="AK9" s="151"/>
      <c r="AL9" s="151"/>
      <c r="AM9" s="151"/>
      <c r="AN9" s="151"/>
      <c r="AO9" s="151"/>
      <c r="AP9" s="151"/>
      <c r="AQ9" s="151"/>
      <c r="AR9" s="151"/>
      <c r="AS9" s="151"/>
      <c r="AT9" s="151"/>
      <c r="AU9" s="151"/>
      <c r="AV9" s="151"/>
      <c r="AW9" s="151"/>
      <c r="AX9" s="151"/>
      <c r="AY9" s="151"/>
      <c r="AZ9" s="151"/>
      <c r="BA9" s="151"/>
      <c r="BB9" s="182"/>
      <c r="BC9" s="151"/>
      <c r="BD9" s="151"/>
      <c r="BE9" s="151"/>
      <c r="BF9" s="151"/>
      <c r="BG9" s="244" t="str">
        <f t="shared" si="6"/>
        <v>NO APLICA</v>
      </c>
      <c r="BH9" s="188" t="str">
        <f t="shared" si="7"/>
        <v>NO APLICA</v>
      </c>
      <c r="BI9" s="151"/>
      <c r="BJ9" s="149"/>
    </row>
    <row r="10" spans="2:65" ht="39.950000000000003" customHeight="1" x14ac:dyDescent="0.2">
      <c r="B10" s="149"/>
      <c r="C10" s="149"/>
      <c r="D10" s="149"/>
      <c r="E10" s="149"/>
      <c r="F10" s="149"/>
      <c r="G10" s="149"/>
      <c r="H10" s="149"/>
      <c r="I10" s="150"/>
      <c r="J10" s="150"/>
      <c r="K10" s="149"/>
      <c r="L10" s="149"/>
      <c r="M10" s="149"/>
      <c r="N10" s="149"/>
      <c r="O10" s="185"/>
      <c r="P10" s="149"/>
      <c r="Q10" s="149"/>
      <c r="R10" s="149"/>
      <c r="S10" s="151"/>
      <c r="T10" s="151"/>
      <c r="U10" s="151"/>
      <c r="V10" s="151"/>
      <c r="W10" s="151"/>
      <c r="X10" s="184" t="str">
        <f>IF(U10="","",IF(W10&lt;100%, IF(W10&lt;100%, "ALERTA","EN EJECUCIÓN"), IF(W10=100%, "OK", "EN EJECUCIÓN")))</f>
        <v/>
      </c>
      <c r="Y10" s="151"/>
      <c r="Z10" s="151"/>
      <c r="AA10" s="151"/>
      <c r="AB10" s="151"/>
      <c r="AC10" s="151"/>
      <c r="AD10" s="151"/>
      <c r="AE10" s="151"/>
      <c r="AF10" s="151"/>
      <c r="AG10" s="184" t="str">
        <f>IF(AD10="","",IF(AF10&lt;100%, IF(AF10&lt;100%, "ALERTA","EN EJECUCIÓN"), IF(AF10=100%, "OK", "EN EJECUCIÓN")))</f>
        <v/>
      </c>
      <c r="AH10" s="151"/>
      <c r="AI10" s="151"/>
      <c r="AJ10" s="182"/>
      <c r="AK10" s="151"/>
      <c r="AL10" s="151"/>
      <c r="AM10" s="151"/>
      <c r="AN10" s="151"/>
      <c r="AO10" s="151"/>
      <c r="AP10" s="184" t="str">
        <f>IF(AM10="","",IF(AO10&lt;100%, IF(AO10&lt;100%, "ALERTA","EN EJECUCIÓN"), IF(AO10=100%, "OK", "EN EJECUCIÓN")))</f>
        <v/>
      </c>
      <c r="AQ10" s="151"/>
      <c r="AR10" s="151"/>
      <c r="AS10" s="151"/>
      <c r="AT10" s="186"/>
      <c r="AU10" s="151"/>
      <c r="AV10" s="182"/>
      <c r="AW10" s="187" t="str">
        <f t="shared" ref="AW10" si="9">(IF(AV10="","",IF(OR($L10=0,$L10="",AT10=""),"",AV10/$L10)))</f>
        <v/>
      </c>
      <c r="AX10" s="183" t="str">
        <f>(IF(OR($O10="",AW10=""),"",IF(OR($O10=0,AW10=0),0,IF((AW10*100%)/$O10&gt;100%,100%,(AW10*100%)/$O10))))</f>
        <v/>
      </c>
      <c r="AY10" s="184" t="str">
        <f>IF(AV10="","",IF(AX10&lt;100%, IF(AX10&lt;100%, "ALERTA","EN EJECUCIÓN"), IF(AX10=100%, "OK", "EN EJECUCIÓN")))</f>
        <v/>
      </c>
      <c r="AZ10" s="151"/>
      <c r="BA10" s="151"/>
      <c r="BB10" s="182"/>
      <c r="BC10" s="171"/>
      <c r="BD10" s="171"/>
      <c r="BE10" s="171"/>
      <c r="BF10" s="171"/>
      <c r="BG10" s="244" t="str">
        <f t="shared" si="6"/>
        <v>NO APLICA</v>
      </c>
      <c r="BH10" s="188" t="str">
        <f t="shared" si="7"/>
        <v>NO APLICA</v>
      </c>
      <c r="BI10" s="151"/>
      <c r="BJ10" s="149"/>
    </row>
    <row r="11" spans="2:65" ht="39.950000000000003" customHeight="1" x14ac:dyDescent="0.2">
      <c r="B11" s="149"/>
      <c r="C11" s="149"/>
      <c r="D11" s="149"/>
      <c r="E11" s="149"/>
      <c r="F11" s="149"/>
      <c r="G11" s="149"/>
      <c r="H11" s="149"/>
      <c r="I11" s="150"/>
      <c r="J11" s="150"/>
      <c r="K11" s="149"/>
      <c r="L11" s="149"/>
      <c r="M11" s="149"/>
      <c r="N11" s="149"/>
      <c r="O11" s="149"/>
      <c r="P11" s="149"/>
      <c r="Q11" s="149"/>
      <c r="R11" s="149"/>
      <c r="S11" s="151"/>
      <c r="T11" s="151"/>
      <c r="U11" s="151"/>
      <c r="V11" s="151"/>
      <c r="W11" s="151"/>
      <c r="X11" s="151"/>
      <c r="Y11" s="151"/>
      <c r="Z11" s="151"/>
      <c r="AA11" s="151"/>
      <c r="AB11" s="151"/>
      <c r="AC11" s="151"/>
      <c r="AD11" s="151"/>
      <c r="AE11" s="151"/>
      <c r="AF11" s="151"/>
      <c r="AG11" s="151"/>
      <c r="AH11" s="151"/>
      <c r="AI11" s="151"/>
      <c r="AJ11" s="182"/>
      <c r="AK11" s="151"/>
      <c r="AL11" s="151"/>
      <c r="AM11" s="151"/>
      <c r="AN11" s="151"/>
      <c r="AO11" s="151"/>
      <c r="AP11" s="151"/>
      <c r="AQ11" s="151"/>
      <c r="AR11" s="151"/>
      <c r="AS11" s="151"/>
      <c r="AT11" s="151"/>
      <c r="AU11" s="151"/>
      <c r="AV11" s="151"/>
      <c r="AW11" s="151"/>
      <c r="AX11" s="151"/>
      <c r="AY11" s="151"/>
      <c r="AZ11" s="151"/>
      <c r="BA11" s="151"/>
      <c r="BB11" s="182"/>
      <c r="BC11" s="171"/>
      <c r="BD11" s="171"/>
      <c r="BE11" s="171"/>
      <c r="BF11" s="171"/>
      <c r="BG11" s="244" t="str">
        <f t="shared" si="6"/>
        <v>NO APLICA</v>
      </c>
      <c r="BH11" s="188" t="str">
        <f t="shared" si="7"/>
        <v>NO APLICA</v>
      </c>
      <c r="BI11" s="151"/>
      <c r="BJ11" s="149"/>
    </row>
    <row r="12" spans="2:65" ht="39.950000000000003" customHeight="1" x14ac:dyDescent="0.2">
      <c r="B12" s="149"/>
      <c r="C12" s="149"/>
      <c r="D12" s="149"/>
      <c r="E12" s="149"/>
      <c r="F12" s="149"/>
      <c r="G12" s="149"/>
      <c r="H12" s="149"/>
      <c r="I12" s="150"/>
      <c r="J12" s="150"/>
      <c r="K12" s="149"/>
      <c r="L12" s="149"/>
      <c r="M12" s="149"/>
      <c r="N12" s="149"/>
      <c r="O12" s="149"/>
      <c r="P12" s="149"/>
      <c r="Q12" s="149"/>
      <c r="R12" s="149"/>
      <c r="S12" s="151"/>
      <c r="T12" s="151"/>
      <c r="U12" s="151"/>
      <c r="V12" s="151"/>
      <c r="W12" s="151"/>
      <c r="X12" s="151"/>
      <c r="Y12" s="151"/>
      <c r="Z12" s="151"/>
      <c r="AA12" s="151"/>
      <c r="AB12" s="151"/>
      <c r="AC12" s="151"/>
      <c r="AD12" s="151"/>
      <c r="AE12" s="151"/>
      <c r="AF12" s="151"/>
      <c r="AG12" s="151"/>
      <c r="AH12" s="151"/>
      <c r="AI12" s="151"/>
      <c r="AJ12" s="182"/>
      <c r="AK12" s="151"/>
      <c r="AL12" s="151"/>
      <c r="AM12" s="151"/>
      <c r="AN12" s="151"/>
      <c r="AO12" s="151"/>
      <c r="AP12" s="151"/>
      <c r="AQ12" s="151"/>
      <c r="AR12" s="151"/>
      <c r="AS12" s="151"/>
      <c r="AT12" s="151"/>
      <c r="AU12" s="151"/>
      <c r="AV12" s="151"/>
      <c r="AW12" s="151"/>
      <c r="AX12" s="151"/>
      <c r="AY12" s="151"/>
      <c r="AZ12" s="151"/>
      <c r="BA12" s="151"/>
      <c r="BB12" s="182"/>
      <c r="BC12" s="151"/>
      <c r="BD12" s="151"/>
      <c r="BE12" s="151"/>
      <c r="BF12" s="151"/>
      <c r="BG12" s="244" t="str">
        <f t="shared" si="6"/>
        <v>NO APLICA</v>
      </c>
      <c r="BH12" s="188" t="str">
        <f t="shared" si="7"/>
        <v>NO APLICA</v>
      </c>
      <c r="BI12" s="151"/>
      <c r="BJ12" s="149"/>
    </row>
    <row r="13" spans="2:65" ht="39.950000000000003" customHeight="1" x14ac:dyDescent="0.2">
      <c r="B13" s="149"/>
      <c r="C13" s="149"/>
      <c r="D13" s="149"/>
      <c r="E13" s="149"/>
      <c r="F13" s="149"/>
      <c r="G13" s="149"/>
      <c r="H13" s="149"/>
      <c r="I13" s="150"/>
      <c r="J13" s="150"/>
      <c r="K13" s="149"/>
      <c r="L13" s="149"/>
      <c r="M13" s="149"/>
      <c r="N13" s="149"/>
      <c r="O13" s="185"/>
      <c r="P13" s="149"/>
      <c r="Q13" s="149"/>
      <c r="R13" s="149"/>
      <c r="S13" s="151"/>
      <c r="T13" s="151"/>
      <c r="U13" s="151"/>
      <c r="V13" s="151"/>
      <c r="W13" s="151"/>
      <c r="X13" s="184" t="str">
        <f>IF(U13="","",IF(W13&lt;100%, IF(W13&lt;100%, "ALERTA","EN EJECUCIÓN"), IF(W13=100%, "OK", "EN EJECUCIÓN")))</f>
        <v/>
      </c>
      <c r="Y13" s="151"/>
      <c r="Z13" s="151"/>
      <c r="AA13" s="151"/>
      <c r="AB13" s="151"/>
      <c r="AC13" s="151"/>
      <c r="AD13" s="151"/>
      <c r="AE13" s="151"/>
      <c r="AF13" s="151"/>
      <c r="AG13" s="184" t="str">
        <f>IF(AD13="","",IF(AF13&lt;100%, IF(AF13&lt;100%, "ALERTA","EN EJECUCIÓN"), IF(AF13=100%, "OK", "EN EJECUCIÓN")))</f>
        <v/>
      </c>
      <c r="AH13" s="151"/>
      <c r="AI13" s="151"/>
      <c r="AJ13" s="182"/>
      <c r="AK13" s="151"/>
      <c r="AL13" s="151"/>
      <c r="AM13" s="151"/>
      <c r="AN13" s="151"/>
      <c r="AO13" s="151"/>
      <c r="AP13" s="184" t="str">
        <f>IF(AM13="","",IF(AO13&lt;100%, IF(AO13&lt;100%, "ALERTA","EN EJECUCIÓN"), IF(AO13=100%, "OK", "EN EJECUCIÓN")))</f>
        <v/>
      </c>
      <c r="AQ13" s="151"/>
      <c r="AR13" s="151"/>
      <c r="AS13" s="151"/>
      <c r="AT13" s="186"/>
      <c r="AU13" s="151"/>
      <c r="AV13" s="182"/>
      <c r="AW13" s="187" t="str">
        <f t="shared" ref="AW13" si="10">(IF(AV13="","",IF(OR($L13=0,$L13="",AT13=""),"",AV13/$L13)))</f>
        <v/>
      </c>
      <c r="AX13" s="183" t="str">
        <f>(IF(OR($O13="",AW13=""),"",IF(OR($O13=0,AW13=0),0,IF((AW13*100%)/$O13&gt;100%,100%,(AW13*100%)/$O13))))</f>
        <v/>
      </c>
      <c r="AY13" s="184" t="str">
        <f>IF(AV13="","",IF(AX13&lt;100%, IF(AX13&lt;100%, "ALERTA","EN EJECUCIÓN"), IF(AX13=100%, "OK", "EN EJECUCIÓN")))</f>
        <v/>
      </c>
      <c r="AZ13" s="151"/>
      <c r="BA13" s="151"/>
      <c r="BB13" s="182"/>
      <c r="BC13" s="171"/>
      <c r="BD13" s="171"/>
      <c r="BE13" s="171"/>
      <c r="BF13" s="171"/>
      <c r="BG13" s="244" t="str">
        <f t="shared" si="6"/>
        <v>NO APLICA</v>
      </c>
      <c r="BH13" s="188" t="str">
        <f t="shared" si="7"/>
        <v>NO APLICA</v>
      </c>
      <c r="BI13" s="151"/>
      <c r="BJ13" s="149"/>
    </row>
    <row r="14" spans="2:65" ht="39.950000000000003" customHeight="1" x14ac:dyDescent="0.2">
      <c r="B14" s="149"/>
      <c r="C14" s="149"/>
      <c r="D14" s="149"/>
      <c r="E14" s="149"/>
      <c r="F14" s="149"/>
      <c r="G14" s="149"/>
      <c r="H14" s="149"/>
      <c r="I14" s="150"/>
      <c r="J14" s="150"/>
      <c r="K14" s="149"/>
      <c r="L14" s="149"/>
      <c r="M14" s="149"/>
      <c r="N14" s="149"/>
      <c r="O14" s="149"/>
      <c r="P14" s="149"/>
      <c r="Q14" s="149"/>
      <c r="R14" s="149"/>
      <c r="S14" s="151"/>
      <c r="T14" s="151"/>
      <c r="U14" s="151"/>
      <c r="V14" s="151"/>
      <c r="W14" s="151"/>
      <c r="X14" s="151"/>
      <c r="Y14" s="151"/>
      <c r="Z14" s="151"/>
      <c r="AA14" s="151"/>
      <c r="AB14" s="151"/>
      <c r="AC14" s="151"/>
      <c r="AD14" s="151"/>
      <c r="AE14" s="151"/>
      <c r="AF14" s="151"/>
      <c r="AG14" s="151"/>
      <c r="AH14" s="151"/>
      <c r="AI14" s="151"/>
      <c r="AJ14" s="182"/>
      <c r="AK14" s="151"/>
      <c r="AL14" s="151"/>
      <c r="AM14" s="151"/>
      <c r="AN14" s="151"/>
      <c r="AO14" s="151"/>
      <c r="AP14" s="151"/>
      <c r="AQ14" s="151"/>
      <c r="AR14" s="151"/>
      <c r="AS14" s="151"/>
      <c r="AT14" s="151"/>
      <c r="AU14" s="151"/>
      <c r="AV14" s="151"/>
      <c r="AW14" s="151"/>
      <c r="AX14" s="151"/>
      <c r="AY14" s="151"/>
      <c r="AZ14" s="151"/>
      <c r="BA14" s="151"/>
      <c r="BB14" s="182"/>
      <c r="BC14" s="171"/>
      <c r="BD14" s="171"/>
      <c r="BE14" s="171"/>
      <c r="BF14" s="171"/>
      <c r="BG14" s="244" t="str">
        <f t="shared" si="6"/>
        <v>NO APLICA</v>
      </c>
      <c r="BH14" s="188" t="str">
        <f t="shared" si="7"/>
        <v>NO APLICA</v>
      </c>
      <c r="BI14" s="151"/>
      <c r="BJ14" s="149"/>
    </row>
    <row r="15" spans="2:65" ht="39.950000000000003" customHeight="1" x14ac:dyDescent="0.2">
      <c r="B15" s="149"/>
      <c r="C15" s="149"/>
      <c r="D15" s="149"/>
      <c r="E15" s="149"/>
      <c r="F15" s="149"/>
      <c r="G15" s="149"/>
      <c r="H15" s="149"/>
      <c r="I15" s="150"/>
      <c r="J15" s="150"/>
      <c r="K15" s="149"/>
      <c r="L15" s="149"/>
      <c r="M15" s="149"/>
      <c r="N15" s="149"/>
      <c r="O15" s="149"/>
      <c r="P15" s="149"/>
      <c r="Q15" s="149"/>
      <c r="R15" s="149"/>
      <c r="S15" s="151"/>
      <c r="T15" s="151"/>
      <c r="U15" s="151"/>
      <c r="V15" s="151"/>
      <c r="W15" s="151"/>
      <c r="X15" s="151"/>
      <c r="Y15" s="151"/>
      <c r="Z15" s="151"/>
      <c r="AA15" s="151"/>
      <c r="AB15" s="151"/>
      <c r="AC15" s="151"/>
      <c r="AD15" s="151"/>
      <c r="AE15" s="151"/>
      <c r="AF15" s="151"/>
      <c r="AG15" s="151"/>
      <c r="AH15" s="151"/>
      <c r="AI15" s="151"/>
      <c r="AJ15" s="182"/>
      <c r="AK15" s="151"/>
      <c r="AL15" s="151"/>
      <c r="AM15" s="151"/>
      <c r="AN15" s="151"/>
      <c r="AO15" s="151"/>
      <c r="AP15" s="151"/>
      <c r="AQ15" s="151"/>
      <c r="AR15" s="151"/>
      <c r="AS15" s="151"/>
      <c r="AT15" s="151"/>
      <c r="AU15" s="151"/>
      <c r="AV15" s="151"/>
      <c r="AW15" s="151"/>
      <c r="AX15" s="151"/>
      <c r="AY15" s="151"/>
      <c r="AZ15" s="151"/>
      <c r="BA15" s="151"/>
      <c r="BB15" s="182"/>
      <c r="BC15" s="151"/>
      <c r="BD15" s="151"/>
      <c r="BE15" s="151"/>
      <c r="BF15" s="151"/>
      <c r="BG15" s="244" t="str">
        <f t="shared" si="6"/>
        <v>NO APLICA</v>
      </c>
      <c r="BH15" s="188" t="str">
        <f t="shared" si="7"/>
        <v>NO APLICA</v>
      </c>
      <c r="BI15" s="151"/>
      <c r="BJ15" s="149"/>
    </row>
    <row r="16" spans="2:65" ht="39.950000000000003" customHeight="1" x14ac:dyDescent="0.2">
      <c r="B16" s="149"/>
      <c r="C16" s="149"/>
      <c r="D16" s="149"/>
      <c r="E16" s="149"/>
      <c r="F16" s="149"/>
      <c r="G16" s="149"/>
      <c r="H16" s="149"/>
      <c r="I16" s="150"/>
      <c r="J16" s="150"/>
      <c r="K16" s="149"/>
      <c r="L16" s="149"/>
      <c r="M16" s="149"/>
      <c r="N16" s="149"/>
      <c r="O16" s="185"/>
      <c r="P16" s="149"/>
      <c r="Q16" s="149"/>
      <c r="R16" s="149"/>
      <c r="S16" s="151"/>
      <c r="T16" s="151"/>
      <c r="U16" s="151"/>
      <c r="V16" s="151"/>
      <c r="W16" s="151"/>
      <c r="X16" s="184" t="str">
        <f>IF(U16="","",IF(W16&lt;100%, IF(W16&lt;100%, "ALERTA","EN EJECUCIÓN"), IF(W16=100%, "OK", "EN EJECUCIÓN")))</f>
        <v/>
      </c>
      <c r="Y16" s="151"/>
      <c r="Z16" s="151"/>
      <c r="AA16" s="151"/>
      <c r="AB16" s="151"/>
      <c r="AC16" s="151"/>
      <c r="AD16" s="151"/>
      <c r="AE16" s="151"/>
      <c r="AF16" s="151"/>
      <c r="AG16" s="184" t="str">
        <f>IF(AD16="","",IF(AF16&lt;100%, IF(AF16&lt;100%, "ALERTA","EN EJECUCIÓN"), IF(AF16=100%, "OK", "EN EJECUCIÓN")))</f>
        <v/>
      </c>
      <c r="AH16" s="151"/>
      <c r="AI16" s="151"/>
      <c r="AJ16" s="182"/>
      <c r="AK16" s="151"/>
      <c r="AL16" s="151"/>
      <c r="AM16" s="151"/>
      <c r="AN16" s="151"/>
      <c r="AO16" s="151"/>
      <c r="AP16" s="184" t="str">
        <f>IF(AM16="","",IF(AO16&lt;100%, IF(AO16&lt;100%, "ALERTA","EN EJECUCIÓN"), IF(AO16=100%, "OK", "EN EJECUCIÓN")))</f>
        <v/>
      </c>
      <c r="AQ16" s="151"/>
      <c r="AR16" s="151"/>
      <c r="AS16" s="151"/>
      <c r="AT16" s="186"/>
      <c r="AU16" s="151"/>
      <c r="AV16" s="182"/>
      <c r="AW16" s="187" t="str">
        <f t="shared" ref="AW16" si="11">(IF(AV16="","",IF(OR($L16=0,$L16="",AT16=""),"",AV16/$L16)))</f>
        <v/>
      </c>
      <c r="AX16" s="183" t="str">
        <f>(IF(OR($O16="",AW16=""),"",IF(OR($O16=0,AW16=0),0,IF((AW16*100%)/$O16&gt;100%,100%,(AW16*100%)/$O16))))</f>
        <v/>
      </c>
      <c r="AY16" s="184" t="str">
        <f>IF(AV16="","",IF(AX16&lt;100%, IF(AX16&lt;100%, "ALERTA","EN EJECUCIÓN"), IF(AX16=100%, "OK", "EN EJECUCIÓN")))</f>
        <v/>
      </c>
      <c r="AZ16" s="151"/>
      <c r="BA16" s="151"/>
      <c r="BB16" s="182"/>
      <c r="BC16" s="171"/>
      <c r="BD16" s="171"/>
      <c r="BE16" s="171"/>
      <c r="BF16" s="171"/>
      <c r="BG16" s="244" t="str">
        <f t="shared" si="6"/>
        <v>NO APLICA</v>
      </c>
      <c r="BH16" s="188" t="str">
        <f t="shared" si="7"/>
        <v>NO APLICA</v>
      </c>
      <c r="BI16" s="151"/>
      <c r="BJ16" s="149"/>
    </row>
    <row r="17" spans="2:62" ht="39.950000000000003" customHeight="1" x14ac:dyDescent="0.2">
      <c r="B17" s="149"/>
      <c r="C17" s="149"/>
      <c r="D17" s="149"/>
      <c r="E17" s="149"/>
      <c r="F17" s="149"/>
      <c r="G17" s="149"/>
      <c r="H17" s="149"/>
      <c r="I17" s="150"/>
      <c r="J17" s="150"/>
      <c r="K17" s="149"/>
      <c r="L17" s="149"/>
      <c r="M17" s="149"/>
      <c r="N17" s="149"/>
      <c r="O17" s="149"/>
      <c r="P17" s="149"/>
      <c r="Q17" s="149"/>
      <c r="R17" s="149"/>
      <c r="S17" s="151"/>
      <c r="T17" s="151"/>
      <c r="U17" s="151"/>
      <c r="V17" s="151"/>
      <c r="W17" s="151"/>
      <c r="X17" s="151"/>
      <c r="Y17" s="151"/>
      <c r="Z17" s="151"/>
      <c r="AA17" s="151"/>
      <c r="AB17" s="151"/>
      <c r="AC17" s="151"/>
      <c r="AD17" s="151"/>
      <c r="AE17" s="151"/>
      <c r="AF17" s="151"/>
      <c r="AG17" s="151"/>
      <c r="AH17" s="151"/>
      <c r="AI17" s="151"/>
      <c r="AJ17" s="182"/>
      <c r="AK17" s="151"/>
      <c r="AL17" s="151"/>
      <c r="AM17" s="151"/>
      <c r="AN17" s="151"/>
      <c r="AO17" s="151"/>
      <c r="AP17" s="151"/>
      <c r="AQ17" s="151"/>
      <c r="AR17" s="151"/>
      <c r="AS17" s="151"/>
      <c r="AT17" s="151"/>
      <c r="AU17" s="151"/>
      <c r="AV17" s="151"/>
      <c r="AW17" s="151"/>
      <c r="AX17" s="151"/>
      <c r="AY17" s="151"/>
      <c r="AZ17" s="151"/>
      <c r="BA17" s="151"/>
      <c r="BB17" s="182"/>
      <c r="BC17" s="171"/>
      <c r="BD17" s="171"/>
      <c r="BE17" s="171"/>
      <c r="BF17" s="171"/>
      <c r="BG17" s="244" t="str">
        <f t="shared" si="6"/>
        <v>NO APLICA</v>
      </c>
      <c r="BH17" s="188" t="str">
        <f t="shared" si="7"/>
        <v>NO APLICA</v>
      </c>
      <c r="BI17" s="151"/>
      <c r="BJ17" s="149"/>
    </row>
    <row r="18" spans="2:62" ht="39.950000000000003" customHeight="1" x14ac:dyDescent="0.2">
      <c r="B18" s="149"/>
      <c r="C18" s="149"/>
      <c r="D18" s="149"/>
      <c r="E18" s="149"/>
      <c r="F18" s="149"/>
      <c r="G18" s="149"/>
      <c r="H18" s="149"/>
      <c r="I18" s="150"/>
      <c r="J18" s="150"/>
      <c r="K18" s="149"/>
      <c r="L18" s="149"/>
      <c r="M18" s="149"/>
      <c r="N18" s="149"/>
      <c r="O18" s="149"/>
      <c r="P18" s="149"/>
      <c r="Q18" s="149"/>
      <c r="R18" s="149"/>
      <c r="S18" s="151"/>
      <c r="T18" s="151"/>
      <c r="U18" s="151"/>
      <c r="V18" s="151"/>
      <c r="W18" s="151"/>
      <c r="X18" s="151"/>
      <c r="Y18" s="151"/>
      <c r="Z18" s="151"/>
      <c r="AA18" s="151"/>
      <c r="AB18" s="151"/>
      <c r="AC18" s="151"/>
      <c r="AD18" s="151"/>
      <c r="AE18" s="151"/>
      <c r="AF18" s="151"/>
      <c r="AG18" s="151"/>
      <c r="AH18" s="151"/>
      <c r="AI18" s="151"/>
      <c r="AJ18" s="182"/>
      <c r="AK18" s="151"/>
      <c r="AL18" s="151"/>
      <c r="AM18" s="151"/>
      <c r="AN18" s="151"/>
      <c r="AO18" s="151"/>
      <c r="AP18" s="151"/>
      <c r="AQ18" s="151"/>
      <c r="AR18" s="151"/>
      <c r="AS18" s="151"/>
      <c r="AT18" s="151"/>
      <c r="AU18" s="151"/>
      <c r="AV18" s="151"/>
      <c r="AW18" s="151"/>
      <c r="AX18" s="151"/>
      <c r="AY18" s="151"/>
      <c r="AZ18" s="151"/>
      <c r="BA18" s="151"/>
      <c r="BB18" s="182"/>
      <c r="BC18" s="151"/>
      <c r="BD18" s="151"/>
      <c r="BE18" s="151"/>
      <c r="BF18" s="151"/>
      <c r="BG18" s="244" t="str">
        <f t="shared" si="6"/>
        <v>NO APLICA</v>
      </c>
      <c r="BH18" s="188" t="str">
        <f t="shared" si="7"/>
        <v>NO APLICA</v>
      </c>
      <c r="BI18" s="151"/>
      <c r="BJ18" s="149"/>
    </row>
    <row r="19" spans="2:62" ht="39.950000000000003" customHeight="1" x14ac:dyDescent="0.2">
      <c r="B19" s="149"/>
      <c r="C19" s="149"/>
      <c r="D19" s="149"/>
      <c r="E19" s="149"/>
      <c r="F19" s="149"/>
      <c r="G19" s="149"/>
      <c r="H19" s="149"/>
      <c r="I19" s="150"/>
      <c r="J19" s="150"/>
      <c r="K19" s="149"/>
      <c r="L19" s="149"/>
      <c r="M19" s="149"/>
      <c r="N19" s="149"/>
      <c r="O19" s="185"/>
      <c r="P19" s="149"/>
      <c r="Q19" s="149"/>
      <c r="R19" s="149"/>
      <c r="S19" s="151"/>
      <c r="T19" s="151"/>
      <c r="U19" s="151"/>
      <c r="V19" s="151"/>
      <c r="W19" s="151"/>
      <c r="X19" s="184" t="str">
        <f>IF(U19="","",IF(W19&lt;100%, IF(W19&lt;100%, "ALERTA","EN EJECUCIÓN"), IF(W19=100%, "OK", "EN EJECUCIÓN")))</f>
        <v/>
      </c>
      <c r="Y19" s="151"/>
      <c r="Z19" s="151"/>
      <c r="AA19" s="151"/>
      <c r="AB19" s="151"/>
      <c r="AC19" s="151"/>
      <c r="AD19" s="151"/>
      <c r="AE19" s="151"/>
      <c r="AF19" s="151"/>
      <c r="AG19" s="184" t="str">
        <f>IF(AD19="","",IF(AF19&lt;100%, IF(AF19&lt;100%, "ALERTA","EN EJECUCIÓN"), IF(AF19=100%, "OK", "EN EJECUCIÓN")))</f>
        <v/>
      </c>
      <c r="AH19" s="151"/>
      <c r="AI19" s="151"/>
      <c r="AJ19" s="182"/>
      <c r="AK19" s="151"/>
      <c r="AL19" s="151"/>
      <c r="AM19" s="151"/>
      <c r="AN19" s="151"/>
      <c r="AO19" s="151"/>
      <c r="AP19" s="184" t="str">
        <f>IF(AM19="","",IF(AO19&lt;100%, IF(AO19&lt;100%, "ALERTA","EN EJECUCIÓN"), IF(AO19=100%, "OK", "EN EJECUCIÓN")))</f>
        <v/>
      </c>
      <c r="AQ19" s="151"/>
      <c r="AR19" s="151"/>
      <c r="AS19" s="151"/>
      <c r="AT19" s="186"/>
      <c r="AU19" s="151"/>
      <c r="AV19" s="182"/>
      <c r="AW19" s="187" t="str">
        <f t="shared" ref="AW19" si="12">(IF(AV19="","",IF(OR($L19=0,$L19="",AT19=""),"",AV19/$L19)))</f>
        <v/>
      </c>
      <c r="AX19" s="183" t="str">
        <f>(IF(OR($O19="",AW19=""),"",IF(OR($O19=0,AW19=0),0,IF((AW19*100%)/$O19&gt;100%,100%,(AW19*100%)/$O19))))</f>
        <v/>
      </c>
      <c r="AY19" s="184" t="str">
        <f>IF(AV19="","",IF(AX19&lt;100%, IF(AX19&lt;100%, "ALERTA","EN EJECUCIÓN"), IF(AX19=100%, "OK", "EN EJECUCIÓN")))</f>
        <v/>
      </c>
      <c r="AZ19" s="151"/>
      <c r="BA19" s="151"/>
      <c r="BB19" s="182"/>
      <c r="BC19" s="171"/>
      <c r="BD19" s="171"/>
      <c r="BE19" s="171"/>
      <c r="BF19" s="171"/>
      <c r="BG19" s="244" t="str">
        <f t="shared" si="6"/>
        <v>NO APLICA</v>
      </c>
      <c r="BH19" s="188" t="str">
        <f t="shared" si="7"/>
        <v>NO APLICA</v>
      </c>
      <c r="BI19" s="151"/>
      <c r="BJ19" s="149"/>
    </row>
    <row r="20" spans="2:62" ht="39.950000000000003" customHeight="1" x14ac:dyDescent="0.2">
      <c r="B20" s="149"/>
      <c r="C20" s="149"/>
      <c r="D20" s="149"/>
      <c r="E20" s="149"/>
      <c r="F20" s="149"/>
      <c r="G20" s="149"/>
      <c r="H20" s="149"/>
      <c r="I20" s="150"/>
      <c r="J20" s="150"/>
      <c r="K20" s="149"/>
      <c r="L20" s="149"/>
      <c r="M20" s="149"/>
      <c r="N20" s="149"/>
      <c r="O20" s="149"/>
      <c r="P20" s="149"/>
      <c r="Q20" s="149"/>
      <c r="R20" s="149"/>
      <c r="S20" s="151"/>
      <c r="T20" s="151"/>
      <c r="U20" s="151"/>
      <c r="V20" s="151"/>
      <c r="W20" s="151"/>
      <c r="X20" s="151"/>
      <c r="Y20" s="151"/>
      <c r="Z20" s="151"/>
      <c r="AA20" s="151"/>
      <c r="AB20" s="151"/>
      <c r="AC20" s="151"/>
      <c r="AD20" s="151"/>
      <c r="AE20" s="151"/>
      <c r="AF20" s="151"/>
      <c r="AG20" s="151"/>
      <c r="AH20" s="151"/>
      <c r="AI20" s="151"/>
      <c r="AJ20" s="182"/>
      <c r="AK20" s="151"/>
      <c r="AL20" s="151"/>
      <c r="AM20" s="151"/>
      <c r="AN20" s="151"/>
      <c r="AO20" s="151"/>
      <c r="AP20" s="151"/>
      <c r="AQ20" s="151"/>
      <c r="AR20" s="151"/>
      <c r="AS20" s="151"/>
      <c r="AT20" s="151"/>
      <c r="AU20" s="151"/>
      <c r="AV20" s="151"/>
      <c r="AW20" s="151"/>
      <c r="AX20" s="151"/>
      <c r="AY20" s="151"/>
      <c r="AZ20" s="151"/>
      <c r="BA20" s="151"/>
      <c r="BB20" s="182"/>
      <c r="BC20" s="171"/>
      <c r="BD20" s="171"/>
      <c r="BE20" s="171"/>
      <c r="BF20" s="171"/>
      <c r="BG20" s="244" t="str">
        <f t="shared" si="6"/>
        <v>NO APLICA</v>
      </c>
      <c r="BH20" s="188" t="str">
        <f t="shared" si="7"/>
        <v>NO APLICA</v>
      </c>
      <c r="BI20" s="151"/>
      <c r="BJ20" s="149"/>
    </row>
    <row r="21" spans="2:62" ht="39.950000000000003" customHeight="1" x14ac:dyDescent="0.2">
      <c r="B21" s="149"/>
      <c r="C21" s="149"/>
      <c r="D21" s="149"/>
      <c r="E21" s="149"/>
      <c r="F21" s="149"/>
      <c r="G21" s="149"/>
      <c r="H21" s="149"/>
      <c r="I21" s="150"/>
      <c r="J21" s="150"/>
      <c r="K21" s="149"/>
      <c r="L21" s="149"/>
      <c r="M21" s="149"/>
      <c r="N21" s="149"/>
      <c r="O21" s="149"/>
      <c r="P21" s="149"/>
      <c r="Q21" s="149"/>
      <c r="R21" s="149"/>
      <c r="S21" s="151"/>
      <c r="T21" s="151"/>
      <c r="U21" s="151"/>
      <c r="V21" s="151"/>
      <c r="W21" s="151"/>
      <c r="X21" s="151"/>
      <c r="Y21" s="151"/>
      <c r="Z21" s="151"/>
      <c r="AA21" s="151"/>
      <c r="AB21" s="151"/>
      <c r="AC21" s="151"/>
      <c r="AD21" s="151"/>
      <c r="AE21" s="151"/>
      <c r="AF21" s="151"/>
      <c r="AG21" s="151"/>
      <c r="AH21" s="151"/>
      <c r="AI21" s="151"/>
      <c r="AJ21" s="182"/>
      <c r="AK21" s="151"/>
      <c r="AL21" s="151"/>
      <c r="AM21" s="151"/>
      <c r="AN21" s="151"/>
      <c r="AO21" s="151"/>
      <c r="AP21" s="151"/>
      <c r="AQ21" s="151"/>
      <c r="AR21" s="151"/>
      <c r="AS21" s="151"/>
      <c r="AT21" s="151"/>
      <c r="AU21" s="151"/>
      <c r="AV21" s="151"/>
      <c r="AW21" s="151"/>
      <c r="AX21" s="151"/>
      <c r="AY21" s="151"/>
      <c r="AZ21" s="151"/>
      <c r="BA21" s="151"/>
      <c r="BB21" s="182"/>
      <c r="BC21" s="151"/>
      <c r="BD21" s="151"/>
      <c r="BE21" s="151"/>
      <c r="BF21" s="151"/>
      <c r="BG21" s="244" t="str">
        <f t="shared" si="6"/>
        <v>NO APLICA</v>
      </c>
      <c r="BH21" s="188" t="str">
        <f t="shared" si="7"/>
        <v>NO APLICA</v>
      </c>
      <c r="BI21" s="151"/>
      <c r="BJ21" s="149"/>
    </row>
    <row r="22" spans="2:62" ht="39.950000000000003" customHeight="1" x14ac:dyDescent="0.2">
      <c r="B22" s="149"/>
      <c r="C22" s="149"/>
      <c r="D22" s="149"/>
      <c r="E22" s="149"/>
      <c r="F22" s="149"/>
      <c r="G22" s="149"/>
      <c r="H22" s="149"/>
      <c r="I22" s="150"/>
      <c r="J22" s="150"/>
      <c r="K22" s="149"/>
      <c r="L22" s="149"/>
      <c r="M22" s="149"/>
      <c r="N22" s="149"/>
      <c r="O22" s="185"/>
      <c r="P22" s="149"/>
      <c r="Q22" s="149"/>
      <c r="R22" s="149"/>
      <c r="S22" s="151"/>
      <c r="T22" s="151"/>
      <c r="U22" s="151"/>
      <c r="V22" s="151"/>
      <c r="W22" s="151"/>
      <c r="X22" s="184" t="str">
        <f>IF(U22="","",IF(W22&lt;100%, IF(W22&lt;100%, "ALERTA","EN EJECUCIÓN"), IF(W22=100%, "OK", "EN EJECUCIÓN")))</f>
        <v/>
      </c>
      <c r="Y22" s="151"/>
      <c r="Z22" s="151"/>
      <c r="AA22" s="151"/>
      <c r="AB22" s="151"/>
      <c r="AC22" s="151"/>
      <c r="AD22" s="151"/>
      <c r="AE22" s="151"/>
      <c r="AF22" s="151"/>
      <c r="AG22" s="184" t="str">
        <f>IF(AD22="","",IF(AF22&lt;100%, IF(AF22&lt;100%, "ALERTA","EN EJECUCIÓN"), IF(AF22=100%, "OK", "EN EJECUCIÓN")))</f>
        <v/>
      </c>
      <c r="AH22" s="151"/>
      <c r="AI22" s="151"/>
      <c r="AJ22" s="182"/>
      <c r="AK22" s="151"/>
      <c r="AL22" s="151"/>
      <c r="AM22" s="151"/>
      <c r="AN22" s="151"/>
      <c r="AO22" s="151"/>
      <c r="AP22" s="184" t="str">
        <f>IF(AM22="","",IF(AO22&lt;100%, IF(AO22&lt;100%, "ALERTA","EN EJECUCIÓN"), IF(AO22=100%, "OK", "EN EJECUCIÓN")))</f>
        <v/>
      </c>
      <c r="AQ22" s="151"/>
      <c r="AR22" s="151"/>
      <c r="AS22" s="151"/>
      <c r="AT22" s="186"/>
      <c r="AU22" s="151"/>
      <c r="AV22" s="182"/>
      <c r="AW22" s="187" t="str">
        <f t="shared" ref="AW22" si="13">(IF(AV22="","",IF(OR($L22=0,$L22="",AT22=""),"",AV22/$L22)))</f>
        <v/>
      </c>
      <c r="AX22" s="183" t="str">
        <f>(IF(OR($O22="",AW22=""),"",IF(OR($O22=0,AW22=0),0,IF((AW22*100%)/$O22&gt;100%,100%,(AW22*100%)/$O22))))</f>
        <v/>
      </c>
      <c r="AY22" s="184" t="str">
        <f>IF(AV22="","",IF(AX22&lt;100%, IF(AX22&lt;100%, "ALERTA","EN EJECUCIÓN"), IF(AX22=100%, "OK", "EN EJECUCIÓN")))</f>
        <v/>
      </c>
      <c r="AZ22" s="151"/>
      <c r="BA22" s="151"/>
      <c r="BB22" s="182"/>
      <c r="BC22" s="171"/>
      <c r="BD22" s="171"/>
      <c r="BE22" s="171"/>
      <c r="BF22" s="171"/>
      <c r="BG22" s="244" t="str">
        <f t="shared" si="6"/>
        <v>NO APLICA</v>
      </c>
      <c r="BH22" s="188" t="str">
        <f t="shared" si="7"/>
        <v>NO APLICA</v>
      </c>
      <c r="BI22" s="151"/>
      <c r="BJ22" s="149"/>
    </row>
    <row r="23" spans="2:62" ht="39.950000000000003" customHeight="1" x14ac:dyDescent="0.2">
      <c r="B23" s="149"/>
      <c r="C23" s="149"/>
      <c r="D23" s="149"/>
      <c r="E23" s="149"/>
      <c r="F23" s="149"/>
      <c r="G23" s="149"/>
      <c r="H23" s="149"/>
      <c r="I23" s="150"/>
      <c r="J23" s="150"/>
      <c r="K23" s="149"/>
      <c r="L23" s="149"/>
      <c r="M23" s="149"/>
      <c r="N23" s="149"/>
      <c r="O23" s="149"/>
      <c r="P23" s="149"/>
      <c r="Q23" s="149"/>
      <c r="R23" s="149"/>
      <c r="S23" s="151"/>
      <c r="T23" s="151"/>
      <c r="U23" s="151"/>
      <c r="V23" s="151"/>
      <c r="W23" s="151"/>
      <c r="X23" s="151"/>
      <c r="Y23" s="151"/>
      <c r="Z23" s="151"/>
      <c r="AA23" s="151"/>
      <c r="AB23" s="151"/>
      <c r="AC23" s="151"/>
      <c r="AD23" s="151"/>
      <c r="AE23" s="151"/>
      <c r="AF23" s="151"/>
      <c r="AG23" s="151"/>
      <c r="AH23" s="151"/>
      <c r="AI23" s="151"/>
      <c r="AJ23" s="182"/>
      <c r="AK23" s="151"/>
      <c r="AL23" s="151"/>
      <c r="AM23" s="151"/>
      <c r="AN23" s="151"/>
      <c r="AO23" s="151"/>
      <c r="AP23" s="151"/>
      <c r="AQ23" s="151"/>
      <c r="AR23" s="151"/>
      <c r="AS23" s="151"/>
      <c r="AT23" s="151"/>
      <c r="AU23" s="151"/>
      <c r="AV23" s="151"/>
      <c r="AW23" s="151"/>
      <c r="AX23" s="151"/>
      <c r="AY23" s="151"/>
      <c r="AZ23" s="151"/>
      <c r="BA23" s="151"/>
      <c r="BB23" s="182"/>
      <c r="BC23" s="171"/>
      <c r="BD23" s="171"/>
      <c r="BE23" s="171"/>
      <c r="BF23" s="171"/>
      <c r="BG23" s="244" t="str">
        <f t="shared" si="6"/>
        <v>NO APLICA</v>
      </c>
      <c r="BH23" s="188" t="str">
        <f t="shared" si="7"/>
        <v>NO APLICA</v>
      </c>
      <c r="BI23" s="151"/>
      <c r="BJ23" s="149"/>
    </row>
    <row r="24" spans="2:62" ht="39.950000000000003" customHeight="1" x14ac:dyDescent="0.2">
      <c r="B24" s="149"/>
      <c r="C24" s="149"/>
      <c r="D24" s="149"/>
      <c r="E24" s="149"/>
      <c r="F24" s="149"/>
      <c r="G24" s="149"/>
      <c r="H24" s="149"/>
      <c r="I24" s="150"/>
      <c r="J24" s="150"/>
      <c r="K24" s="149"/>
      <c r="L24" s="149"/>
      <c r="M24" s="149"/>
      <c r="N24" s="149"/>
      <c r="O24" s="149"/>
      <c r="P24" s="149"/>
      <c r="Q24" s="149"/>
      <c r="R24" s="149"/>
      <c r="S24" s="151"/>
      <c r="T24" s="151"/>
      <c r="U24" s="151"/>
      <c r="V24" s="151"/>
      <c r="W24" s="151"/>
      <c r="X24" s="151"/>
      <c r="Y24" s="151"/>
      <c r="Z24" s="151"/>
      <c r="AA24" s="151"/>
      <c r="AB24" s="151"/>
      <c r="AC24" s="151"/>
      <c r="AD24" s="151"/>
      <c r="AE24" s="151"/>
      <c r="AF24" s="151"/>
      <c r="AG24" s="151"/>
      <c r="AH24" s="151"/>
      <c r="AI24" s="151"/>
      <c r="AJ24" s="182"/>
      <c r="AK24" s="151"/>
      <c r="AL24" s="151"/>
      <c r="AM24" s="151"/>
      <c r="AN24" s="151"/>
      <c r="AO24" s="151"/>
      <c r="AP24" s="151"/>
      <c r="AQ24" s="151"/>
      <c r="AR24" s="151"/>
      <c r="AS24" s="151"/>
      <c r="AT24" s="151"/>
      <c r="AU24" s="151"/>
      <c r="AV24" s="151"/>
      <c r="AW24" s="151"/>
      <c r="AX24" s="151"/>
      <c r="AY24" s="151"/>
      <c r="AZ24" s="151"/>
      <c r="BA24" s="151"/>
      <c r="BB24" s="182"/>
      <c r="BC24" s="151"/>
      <c r="BD24" s="151"/>
      <c r="BE24" s="151"/>
      <c r="BF24" s="151"/>
      <c r="BG24" s="244" t="str">
        <f t="shared" si="6"/>
        <v>NO APLICA</v>
      </c>
      <c r="BH24" s="188" t="str">
        <f t="shared" si="7"/>
        <v>NO APLICA</v>
      </c>
      <c r="BI24" s="151"/>
      <c r="BJ24" s="149"/>
    </row>
    <row r="25" spans="2:62" ht="39.950000000000003" customHeight="1" x14ac:dyDescent="0.2">
      <c r="B25" s="149"/>
      <c r="C25" s="149"/>
      <c r="D25" s="149"/>
      <c r="E25" s="149"/>
      <c r="F25" s="149"/>
      <c r="G25" s="149"/>
      <c r="H25" s="149"/>
      <c r="I25" s="150"/>
      <c r="J25" s="150"/>
      <c r="K25" s="149"/>
      <c r="L25" s="149"/>
      <c r="M25" s="149"/>
      <c r="N25" s="149"/>
      <c r="O25" s="185"/>
      <c r="P25" s="149"/>
      <c r="Q25" s="149"/>
      <c r="R25" s="149"/>
      <c r="S25" s="151"/>
      <c r="T25" s="151"/>
      <c r="U25" s="151"/>
      <c r="V25" s="151"/>
      <c r="W25" s="151"/>
      <c r="X25" s="184" t="str">
        <f>IF(U25="","",IF(W25&lt;100%, IF(W25&lt;100%, "ALERTA","EN EJECUCIÓN"), IF(W25=100%, "OK", "EN EJECUCIÓN")))</f>
        <v/>
      </c>
      <c r="Y25" s="151"/>
      <c r="Z25" s="151"/>
      <c r="AA25" s="151"/>
      <c r="AB25" s="151"/>
      <c r="AC25" s="151"/>
      <c r="AD25" s="151"/>
      <c r="AE25" s="151"/>
      <c r="AF25" s="151"/>
      <c r="AG25" s="184" t="str">
        <f>IF(AD25="","",IF(AF25&lt;100%, IF(AF25&lt;100%, "ALERTA","EN EJECUCIÓN"), IF(AF25=100%, "OK", "EN EJECUCIÓN")))</f>
        <v/>
      </c>
      <c r="AH25" s="151"/>
      <c r="AI25" s="151"/>
      <c r="AJ25" s="182"/>
      <c r="AK25" s="151"/>
      <c r="AL25" s="151"/>
      <c r="AM25" s="151"/>
      <c r="AN25" s="151"/>
      <c r="AO25" s="151"/>
      <c r="AP25" s="184" t="str">
        <f>IF(AM25="","",IF(AO25&lt;100%, IF(AO25&lt;100%, "ALERTA","EN EJECUCIÓN"), IF(AO25=100%, "OK", "EN EJECUCIÓN")))</f>
        <v/>
      </c>
      <c r="AQ25" s="151"/>
      <c r="AR25" s="151"/>
      <c r="AS25" s="151"/>
      <c r="AT25" s="186"/>
      <c r="AU25" s="151"/>
      <c r="AV25" s="182"/>
      <c r="AW25" s="187" t="str">
        <f t="shared" ref="AW25" si="14">(IF(AV25="","",IF(OR($L25=0,$L25="",AT25=""),"",AV25/$L25)))</f>
        <v/>
      </c>
      <c r="AX25" s="183" t="str">
        <f>(IF(OR($O25="",AW25=""),"",IF(OR($O25=0,AW25=0),0,IF((AW25*100%)/$O25&gt;100%,100%,(AW25*100%)/$O25))))</f>
        <v/>
      </c>
      <c r="AY25" s="184" t="str">
        <f>IF(AV25="","",IF(AX25&lt;100%, IF(AX25&lt;100%, "ALERTA","EN EJECUCIÓN"), IF(AX25=100%, "OK", "EN EJECUCIÓN")))</f>
        <v/>
      </c>
      <c r="AZ25" s="151"/>
      <c r="BA25" s="151"/>
      <c r="BB25" s="182"/>
      <c r="BC25" s="171"/>
      <c r="BD25" s="171"/>
      <c r="BE25" s="171"/>
      <c r="BF25" s="171"/>
      <c r="BG25" s="244" t="str">
        <f t="shared" si="6"/>
        <v>NO APLICA</v>
      </c>
      <c r="BH25" s="188" t="str">
        <f t="shared" si="7"/>
        <v>NO APLICA</v>
      </c>
      <c r="BI25" s="151"/>
      <c r="BJ25" s="149"/>
    </row>
    <row r="26" spans="2:62" ht="39.950000000000003" customHeight="1" x14ac:dyDescent="0.2">
      <c r="B26" s="149"/>
      <c r="C26" s="149"/>
      <c r="D26" s="149"/>
      <c r="E26" s="149"/>
      <c r="F26" s="149"/>
      <c r="G26" s="149"/>
      <c r="H26" s="149"/>
      <c r="I26" s="150"/>
      <c r="J26" s="150"/>
      <c r="K26" s="149"/>
      <c r="L26" s="149"/>
      <c r="M26" s="149"/>
      <c r="N26" s="149"/>
      <c r="O26" s="149"/>
      <c r="P26" s="149"/>
      <c r="Q26" s="149"/>
      <c r="R26" s="149"/>
      <c r="S26" s="151"/>
      <c r="T26" s="151"/>
      <c r="U26" s="151"/>
      <c r="V26" s="151"/>
      <c r="W26" s="151"/>
      <c r="X26" s="151"/>
      <c r="Y26" s="151"/>
      <c r="Z26" s="151"/>
      <c r="AA26" s="151"/>
      <c r="AB26" s="151"/>
      <c r="AC26" s="151"/>
      <c r="AD26" s="151"/>
      <c r="AE26" s="151"/>
      <c r="AF26" s="151"/>
      <c r="AG26" s="151"/>
      <c r="AH26" s="151"/>
      <c r="AI26" s="151"/>
      <c r="AJ26" s="182"/>
      <c r="AK26" s="151"/>
      <c r="AL26" s="151"/>
      <c r="AM26" s="151"/>
      <c r="AN26" s="151"/>
      <c r="AO26" s="151"/>
      <c r="AP26" s="151"/>
      <c r="AQ26" s="151"/>
      <c r="AR26" s="151"/>
      <c r="AS26" s="151"/>
      <c r="AT26" s="151"/>
      <c r="AU26" s="151"/>
      <c r="AV26" s="151"/>
      <c r="AW26" s="151"/>
      <c r="AX26" s="151"/>
      <c r="AY26" s="151"/>
      <c r="AZ26" s="151"/>
      <c r="BA26" s="151"/>
      <c r="BB26" s="182"/>
      <c r="BC26" s="171"/>
      <c r="BD26" s="171"/>
      <c r="BE26" s="171"/>
      <c r="BF26" s="171"/>
      <c r="BG26" s="244" t="str">
        <f t="shared" si="6"/>
        <v>NO APLICA</v>
      </c>
      <c r="BH26" s="188" t="str">
        <f t="shared" si="7"/>
        <v>NO APLICA</v>
      </c>
      <c r="BI26" s="151"/>
      <c r="BJ26" s="149"/>
    </row>
    <row r="27" spans="2:62" ht="39.950000000000003" customHeight="1" x14ac:dyDescent="0.2">
      <c r="B27" s="149"/>
      <c r="C27" s="149"/>
      <c r="D27" s="149"/>
      <c r="E27" s="149"/>
      <c r="F27" s="149"/>
      <c r="G27" s="149"/>
      <c r="H27" s="149"/>
      <c r="I27" s="150"/>
      <c r="J27" s="150"/>
      <c r="K27" s="149"/>
      <c r="L27" s="149"/>
      <c r="M27" s="149"/>
      <c r="N27" s="149"/>
      <c r="O27" s="149"/>
      <c r="P27" s="149"/>
      <c r="Q27" s="149"/>
      <c r="R27" s="149"/>
      <c r="S27" s="151"/>
      <c r="T27" s="151"/>
      <c r="U27" s="151"/>
      <c r="V27" s="151"/>
      <c r="W27" s="151"/>
      <c r="X27" s="151"/>
      <c r="Y27" s="151"/>
      <c r="Z27" s="151"/>
      <c r="AA27" s="151"/>
      <c r="AB27" s="151"/>
      <c r="AC27" s="151"/>
      <c r="AD27" s="151"/>
      <c r="AE27" s="151"/>
      <c r="AF27" s="151"/>
      <c r="AG27" s="151"/>
      <c r="AH27" s="151"/>
      <c r="AI27" s="151"/>
      <c r="AJ27" s="182"/>
      <c r="AK27" s="151"/>
      <c r="AL27" s="151"/>
      <c r="AM27" s="151"/>
      <c r="AN27" s="151"/>
      <c r="AO27" s="151"/>
      <c r="AP27" s="151"/>
      <c r="AQ27" s="151"/>
      <c r="AR27" s="151"/>
      <c r="AS27" s="151"/>
      <c r="AT27" s="151"/>
      <c r="AU27" s="151"/>
      <c r="AV27" s="151"/>
      <c r="AW27" s="151"/>
      <c r="AX27" s="151"/>
      <c r="AY27" s="151"/>
      <c r="AZ27" s="151"/>
      <c r="BA27" s="151"/>
      <c r="BB27" s="182"/>
      <c r="BC27" s="151"/>
      <c r="BD27" s="151"/>
      <c r="BE27" s="151"/>
      <c r="BF27" s="151"/>
      <c r="BG27" s="244" t="str">
        <f t="shared" si="6"/>
        <v>NO APLICA</v>
      </c>
      <c r="BH27" s="188" t="str">
        <f t="shared" si="7"/>
        <v>NO APLICA</v>
      </c>
      <c r="BI27" s="151"/>
      <c r="BJ27" s="149"/>
    </row>
    <row r="28" spans="2:62" ht="39.950000000000003" customHeight="1" x14ac:dyDescent="0.2">
      <c r="B28" s="149"/>
      <c r="C28" s="149"/>
      <c r="D28" s="149"/>
      <c r="E28" s="149"/>
      <c r="F28" s="149"/>
      <c r="G28" s="149"/>
      <c r="H28" s="149"/>
      <c r="I28" s="150"/>
      <c r="J28" s="150"/>
      <c r="K28" s="149"/>
      <c r="L28" s="149"/>
      <c r="M28" s="149"/>
      <c r="N28" s="149"/>
      <c r="O28" s="185"/>
      <c r="P28" s="149"/>
      <c r="Q28" s="149"/>
      <c r="R28" s="149"/>
      <c r="S28" s="151"/>
      <c r="T28" s="151"/>
      <c r="U28" s="151"/>
      <c r="V28" s="151"/>
      <c r="W28" s="151"/>
      <c r="X28" s="184" t="str">
        <f>IF(U28="","",IF(W28&lt;100%, IF(W28&lt;100%, "ALERTA","EN EJECUCIÓN"), IF(W28=100%, "OK", "EN EJECUCIÓN")))</f>
        <v/>
      </c>
      <c r="Y28" s="151"/>
      <c r="Z28" s="151"/>
      <c r="AA28" s="151"/>
      <c r="AB28" s="151"/>
      <c r="AC28" s="151"/>
      <c r="AD28" s="151"/>
      <c r="AE28" s="151"/>
      <c r="AF28" s="151"/>
      <c r="AG28" s="184" t="str">
        <f>IF(AD28="","",IF(AF28&lt;100%, IF(AF28&lt;100%, "ALERTA","EN EJECUCIÓN"), IF(AF28=100%, "OK", "EN EJECUCIÓN")))</f>
        <v/>
      </c>
      <c r="AH28" s="151"/>
      <c r="AI28" s="151"/>
      <c r="AJ28" s="182"/>
      <c r="AK28" s="151"/>
      <c r="AL28" s="151"/>
      <c r="AM28" s="151"/>
      <c r="AN28" s="151"/>
      <c r="AO28" s="151"/>
      <c r="AP28" s="184" t="str">
        <f>IF(AM28="","",IF(AO28&lt;100%, IF(AO28&lt;100%, "ALERTA","EN EJECUCIÓN"), IF(AO28=100%, "OK", "EN EJECUCIÓN")))</f>
        <v/>
      </c>
      <c r="AQ28" s="151"/>
      <c r="AR28" s="151"/>
      <c r="AS28" s="151"/>
      <c r="AT28" s="186"/>
      <c r="AU28" s="151"/>
      <c r="AV28" s="182"/>
      <c r="AW28" s="187" t="str">
        <f t="shared" ref="AW28" si="15">(IF(AV28="","",IF(OR($L28=0,$L28="",AT28=""),"",AV28/$L28)))</f>
        <v/>
      </c>
      <c r="AX28" s="183" t="str">
        <f>(IF(OR($O28="",AW28=""),"",IF(OR($O28=0,AW28=0),0,IF((AW28*100%)/$O28&gt;100%,100%,(AW28*100%)/$O28))))</f>
        <v/>
      </c>
      <c r="AY28" s="184" t="str">
        <f>IF(AV28="","",IF(AX28&lt;100%, IF(AX28&lt;100%, "ALERTA","EN EJECUCIÓN"), IF(AX28=100%, "OK", "EN EJECUCIÓN")))</f>
        <v/>
      </c>
      <c r="AZ28" s="151"/>
      <c r="BA28" s="151"/>
      <c r="BB28" s="182"/>
      <c r="BC28" s="171"/>
      <c r="BD28" s="171"/>
      <c r="BE28" s="171"/>
      <c r="BF28" s="171"/>
      <c r="BG28" s="244" t="str">
        <f t="shared" si="6"/>
        <v>NO APLICA</v>
      </c>
      <c r="BH28" s="188" t="str">
        <f t="shared" si="7"/>
        <v>NO APLICA</v>
      </c>
      <c r="BI28" s="151"/>
      <c r="BJ28" s="149"/>
    </row>
    <row r="29" spans="2:62" ht="39.950000000000003" customHeight="1" x14ac:dyDescent="0.2">
      <c r="B29" s="149"/>
      <c r="C29" s="149"/>
      <c r="D29" s="149"/>
      <c r="E29" s="149"/>
      <c r="F29" s="149"/>
      <c r="G29" s="149"/>
      <c r="H29" s="149"/>
      <c r="I29" s="150"/>
      <c r="J29" s="150"/>
      <c r="K29" s="149"/>
      <c r="L29" s="149"/>
      <c r="M29" s="149"/>
      <c r="N29" s="149"/>
      <c r="O29" s="149"/>
      <c r="P29" s="149"/>
      <c r="Q29" s="149"/>
      <c r="R29" s="149"/>
      <c r="S29" s="151"/>
      <c r="T29" s="151"/>
      <c r="U29" s="151"/>
      <c r="V29" s="151"/>
      <c r="W29" s="151"/>
      <c r="X29" s="151"/>
      <c r="Y29" s="151"/>
      <c r="Z29" s="151"/>
      <c r="AA29" s="151"/>
      <c r="AB29" s="151"/>
      <c r="AC29" s="151"/>
      <c r="AD29" s="151"/>
      <c r="AE29" s="151"/>
      <c r="AF29" s="151"/>
      <c r="AG29" s="151"/>
      <c r="AH29" s="151"/>
      <c r="AI29" s="151"/>
      <c r="AJ29" s="182"/>
      <c r="AK29" s="151"/>
      <c r="AL29" s="151"/>
      <c r="AM29" s="151"/>
      <c r="AN29" s="151"/>
      <c r="AO29" s="151"/>
      <c r="AP29" s="151"/>
      <c r="AQ29" s="151"/>
      <c r="AR29" s="151"/>
      <c r="AS29" s="151"/>
      <c r="AT29" s="151"/>
      <c r="AU29" s="151"/>
      <c r="AV29" s="151"/>
      <c r="AW29" s="151"/>
      <c r="AX29" s="151"/>
      <c r="AY29" s="151"/>
      <c r="AZ29" s="151"/>
      <c r="BA29" s="151"/>
      <c r="BB29" s="182"/>
      <c r="BC29" s="171"/>
      <c r="BD29" s="171"/>
      <c r="BE29" s="171"/>
      <c r="BF29" s="171"/>
      <c r="BG29" s="244" t="str">
        <f t="shared" si="6"/>
        <v>NO APLICA</v>
      </c>
      <c r="BH29" s="188" t="str">
        <f t="shared" si="7"/>
        <v>NO APLICA</v>
      </c>
      <c r="BI29" s="151"/>
      <c r="BJ29" s="149"/>
    </row>
    <row r="30" spans="2:62" ht="39.950000000000003" customHeight="1" x14ac:dyDescent="0.2">
      <c r="B30" s="149"/>
      <c r="C30" s="149"/>
      <c r="D30" s="149"/>
      <c r="E30" s="149"/>
      <c r="F30" s="149"/>
      <c r="G30" s="149"/>
      <c r="H30" s="149"/>
      <c r="I30" s="150"/>
      <c r="J30" s="150"/>
      <c r="K30" s="149"/>
      <c r="L30" s="149"/>
      <c r="M30" s="149"/>
      <c r="N30" s="149"/>
      <c r="O30" s="149"/>
      <c r="P30" s="149"/>
      <c r="Q30" s="149"/>
      <c r="R30" s="149"/>
      <c r="S30" s="151"/>
      <c r="T30" s="151"/>
      <c r="U30" s="151"/>
      <c r="V30" s="151"/>
      <c r="W30" s="151"/>
      <c r="X30" s="151"/>
      <c r="Y30" s="151"/>
      <c r="Z30" s="151"/>
      <c r="AA30" s="151"/>
      <c r="AB30" s="151"/>
      <c r="AC30" s="151"/>
      <c r="AD30" s="151"/>
      <c r="AE30" s="151"/>
      <c r="AF30" s="151"/>
      <c r="AG30" s="151"/>
      <c r="AH30" s="151"/>
      <c r="AI30" s="151"/>
      <c r="AJ30" s="182"/>
      <c r="AK30" s="151"/>
      <c r="AL30" s="151"/>
      <c r="AM30" s="151"/>
      <c r="AN30" s="151"/>
      <c r="AO30" s="151"/>
      <c r="AP30" s="151"/>
      <c r="AQ30" s="151"/>
      <c r="AR30" s="151"/>
      <c r="AS30" s="151"/>
      <c r="AT30" s="151"/>
      <c r="AU30" s="151"/>
      <c r="AV30" s="151"/>
      <c r="AW30" s="151"/>
      <c r="AX30" s="151"/>
      <c r="AY30" s="151"/>
      <c r="AZ30" s="151"/>
      <c r="BA30" s="151"/>
      <c r="BB30" s="182"/>
      <c r="BC30" s="151"/>
      <c r="BD30" s="151"/>
      <c r="BE30" s="151"/>
      <c r="BF30" s="151"/>
      <c r="BG30" s="244" t="str">
        <f t="shared" si="6"/>
        <v>NO APLICA</v>
      </c>
      <c r="BH30" s="188" t="str">
        <f t="shared" si="7"/>
        <v>NO APLICA</v>
      </c>
      <c r="BI30" s="151"/>
      <c r="BJ30" s="149"/>
    </row>
    <row r="31" spans="2:62" ht="39.950000000000003" customHeight="1" x14ac:dyDescent="0.2">
      <c r="B31" s="149"/>
      <c r="C31" s="149"/>
      <c r="D31" s="149"/>
      <c r="E31" s="149"/>
      <c r="F31" s="149"/>
      <c r="G31" s="149"/>
      <c r="H31" s="149"/>
      <c r="I31" s="150"/>
      <c r="J31" s="150"/>
      <c r="K31" s="149"/>
      <c r="L31" s="149"/>
      <c r="M31" s="149"/>
      <c r="N31" s="149"/>
      <c r="O31" s="185"/>
      <c r="P31" s="149"/>
      <c r="Q31" s="149"/>
      <c r="R31" s="149"/>
      <c r="S31" s="151"/>
      <c r="T31" s="151"/>
      <c r="U31" s="151"/>
      <c r="V31" s="151"/>
      <c r="W31" s="151"/>
      <c r="X31" s="184" t="str">
        <f>IF(U31="","",IF(W31&lt;100%, IF(W31&lt;100%, "ALERTA","EN EJECUCIÓN"), IF(W31=100%, "OK", "EN EJECUCIÓN")))</f>
        <v/>
      </c>
      <c r="Y31" s="151"/>
      <c r="Z31" s="151"/>
      <c r="AA31" s="151"/>
      <c r="AB31" s="151"/>
      <c r="AC31" s="151"/>
      <c r="AD31" s="151"/>
      <c r="AE31" s="151"/>
      <c r="AF31" s="151"/>
      <c r="AG31" s="184" t="str">
        <f>IF(AD31="","",IF(AF31&lt;100%, IF(AF31&lt;100%, "ALERTA","EN EJECUCIÓN"), IF(AF31=100%, "OK", "EN EJECUCIÓN")))</f>
        <v/>
      </c>
      <c r="AH31" s="151"/>
      <c r="AI31" s="151"/>
      <c r="AJ31" s="182"/>
      <c r="AK31" s="151"/>
      <c r="AL31" s="151"/>
      <c r="AM31" s="151"/>
      <c r="AN31" s="151"/>
      <c r="AO31" s="151"/>
      <c r="AP31" s="184" t="str">
        <f>IF(AM31="","",IF(AO31&lt;100%, IF(AO31&lt;100%, "ALERTA","EN EJECUCIÓN"), IF(AO31=100%, "OK", "EN EJECUCIÓN")))</f>
        <v/>
      </c>
      <c r="AQ31" s="151"/>
      <c r="AR31" s="151"/>
      <c r="AS31" s="151"/>
      <c r="AT31" s="186"/>
      <c r="AU31" s="151"/>
      <c r="AV31" s="182"/>
      <c r="AW31" s="187" t="str">
        <f t="shared" ref="AW31" si="16">(IF(AV31="","",IF(OR($L31=0,$L31="",AT31=""),"",AV31/$L31)))</f>
        <v/>
      </c>
      <c r="AX31" s="183" t="str">
        <f>(IF(OR($O31="",AW31=""),"",IF(OR($O31=0,AW31=0),0,IF((AW31*100%)/$O31&gt;100%,100%,(AW31*100%)/$O31))))</f>
        <v/>
      </c>
      <c r="AY31" s="184" t="str">
        <f>IF(AV31="","",IF(AX31&lt;100%, IF(AX31&lt;100%, "ALERTA","EN EJECUCIÓN"), IF(AX31=100%, "OK", "EN EJECUCIÓN")))</f>
        <v/>
      </c>
      <c r="AZ31" s="151"/>
      <c r="BA31" s="151"/>
      <c r="BB31" s="182"/>
      <c r="BC31" s="171"/>
      <c r="BD31" s="171"/>
      <c r="BE31" s="171"/>
      <c r="BF31" s="171"/>
      <c r="BG31" s="244" t="str">
        <f t="shared" si="6"/>
        <v>NO APLICA</v>
      </c>
      <c r="BH31" s="188" t="str">
        <f t="shared" si="7"/>
        <v>NO APLICA</v>
      </c>
      <c r="BI31" s="151"/>
      <c r="BJ31" s="149"/>
    </row>
    <row r="32" spans="2:62" ht="39.950000000000003" customHeight="1" x14ac:dyDescent="0.2">
      <c r="B32" s="149"/>
      <c r="C32" s="149"/>
      <c r="D32" s="149"/>
      <c r="E32" s="149"/>
      <c r="F32" s="149"/>
      <c r="G32" s="149"/>
      <c r="H32" s="149"/>
      <c r="I32" s="150"/>
      <c r="J32" s="150"/>
      <c r="K32" s="149"/>
      <c r="L32" s="149"/>
      <c r="M32" s="149"/>
      <c r="N32" s="149"/>
      <c r="O32" s="149"/>
      <c r="P32" s="149"/>
      <c r="Q32" s="149"/>
      <c r="R32" s="149"/>
      <c r="S32" s="151"/>
      <c r="T32" s="151"/>
      <c r="U32" s="151"/>
      <c r="V32" s="151"/>
      <c r="W32" s="151"/>
      <c r="X32" s="151"/>
      <c r="Y32" s="151"/>
      <c r="Z32" s="151"/>
      <c r="AA32" s="151"/>
      <c r="AB32" s="151"/>
      <c r="AC32" s="151"/>
      <c r="AD32" s="151"/>
      <c r="AE32" s="151"/>
      <c r="AF32" s="151"/>
      <c r="AG32" s="151"/>
      <c r="AH32" s="151"/>
      <c r="AI32" s="151"/>
      <c r="AJ32" s="182"/>
      <c r="AK32" s="151"/>
      <c r="AL32" s="151"/>
      <c r="AM32" s="151"/>
      <c r="AN32" s="151"/>
      <c r="AO32" s="151"/>
      <c r="AP32" s="151"/>
      <c r="AQ32" s="151"/>
      <c r="AR32" s="151"/>
      <c r="AS32" s="151"/>
      <c r="AT32" s="151"/>
      <c r="AU32" s="151"/>
      <c r="AV32" s="151"/>
      <c r="AW32" s="151"/>
      <c r="AX32" s="151"/>
      <c r="AY32" s="151"/>
      <c r="AZ32" s="151"/>
      <c r="BA32" s="151"/>
      <c r="BB32" s="182"/>
      <c r="BC32" s="171"/>
      <c r="BD32" s="171"/>
      <c r="BE32" s="171"/>
      <c r="BF32" s="171"/>
      <c r="BG32" s="244" t="str">
        <f t="shared" si="6"/>
        <v>NO APLICA</v>
      </c>
      <c r="BH32" s="188" t="str">
        <f t="shared" si="7"/>
        <v>NO APLICA</v>
      </c>
      <c r="BI32" s="151"/>
      <c r="BJ32" s="149"/>
    </row>
    <row r="33" spans="2:62" ht="39.950000000000003" customHeight="1" x14ac:dyDescent="0.2">
      <c r="B33" s="149"/>
      <c r="C33" s="149"/>
      <c r="D33" s="149"/>
      <c r="E33" s="149"/>
      <c r="F33" s="149"/>
      <c r="G33" s="149"/>
      <c r="H33" s="149"/>
      <c r="I33" s="150"/>
      <c r="J33" s="150"/>
      <c r="K33" s="149"/>
      <c r="L33" s="149"/>
      <c r="M33" s="149"/>
      <c r="N33" s="149"/>
      <c r="O33" s="149"/>
      <c r="P33" s="149"/>
      <c r="Q33" s="149"/>
      <c r="R33" s="149"/>
      <c r="S33" s="151"/>
      <c r="T33" s="151"/>
      <c r="U33" s="151"/>
      <c r="V33" s="151"/>
      <c r="W33" s="151"/>
      <c r="X33" s="151"/>
      <c r="Y33" s="151"/>
      <c r="Z33" s="151"/>
      <c r="AA33" s="151"/>
      <c r="AB33" s="151"/>
      <c r="AC33" s="151"/>
      <c r="AD33" s="151"/>
      <c r="AE33" s="151"/>
      <c r="AF33" s="151"/>
      <c r="AG33" s="151"/>
      <c r="AH33" s="151"/>
      <c r="AI33" s="151"/>
      <c r="AJ33" s="182"/>
      <c r="AK33" s="151"/>
      <c r="AL33" s="151"/>
      <c r="AM33" s="151"/>
      <c r="AN33" s="151"/>
      <c r="AO33" s="151"/>
      <c r="AP33" s="151"/>
      <c r="AQ33" s="151"/>
      <c r="AR33" s="151"/>
      <c r="AS33" s="151"/>
      <c r="AT33" s="151"/>
      <c r="AU33" s="151"/>
      <c r="AV33" s="151"/>
      <c r="AW33" s="151"/>
      <c r="AX33" s="151"/>
      <c r="AY33" s="151"/>
      <c r="AZ33" s="151"/>
      <c r="BA33" s="151"/>
      <c r="BB33" s="182"/>
      <c r="BC33" s="151"/>
      <c r="BD33" s="151"/>
      <c r="BE33" s="151"/>
      <c r="BF33" s="151"/>
      <c r="BG33" s="244" t="str">
        <f t="shared" si="6"/>
        <v>NO APLICA</v>
      </c>
      <c r="BH33" s="188" t="str">
        <f t="shared" si="7"/>
        <v>NO APLICA</v>
      </c>
      <c r="BI33" s="151"/>
      <c r="BJ33" s="149"/>
    </row>
    <row r="34" spans="2:62" ht="39.950000000000003" customHeight="1" x14ac:dyDescent="0.2">
      <c r="B34" s="149"/>
      <c r="C34" s="149"/>
      <c r="D34" s="149"/>
      <c r="E34" s="149"/>
      <c r="F34" s="149"/>
      <c r="G34" s="149"/>
      <c r="H34" s="149"/>
      <c r="I34" s="150"/>
      <c r="J34" s="150"/>
      <c r="K34" s="149"/>
      <c r="L34" s="149"/>
      <c r="M34" s="149"/>
      <c r="N34" s="149"/>
      <c r="O34" s="185"/>
      <c r="P34" s="149"/>
      <c r="Q34" s="149"/>
      <c r="R34" s="149"/>
      <c r="S34" s="151"/>
      <c r="T34" s="151"/>
      <c r="U34" s="151"/>
      <c r="V34" s="151"/>
      <c r="W34" s="151"/>
      <c r="X34" s="184" t="str">
        <f>IF(U34="","",IF(W34&lt;100%, IF(W34&lt;100%, "ALERTA","EN EJECUCIÓN"), IF(W34=100%, "OK", "EN EJECUCIÓN")))</f>
        <v/>
      </c>
      <c r="Y34" s="151"/>
      <c r="Z34" s="151"/>
      <c r="AA34" s="151"/>
      <c r="AB34" s="151"/>
      <c r="AC34" s="151"/>
      <c r="AD34" s="151"/>
      <c r="AE34" s="151"/>
      <c r="AF34" s="151"/>
      <c r="AG34" s="184" t="str">
        <f>IF(AD34="","",IF(AF34&lt;100%, IF(AF34&lt;100%, "ALERTA","EN EJECUCIÓN"), IF(AF34=100%, "OK", "EN EJECUCIÓN")))</f>
        <v/>
      </c>
      <c r="AH34" s="151"/>
      <c r="AI34" s="151"/>
      <c r="AJ34" s="182"/>
      <c r="AK34" s="151"/>
      <c r="AL34" s="151"/>
      <c r="AM34" s="151"/>
      <c r="AN34" s="151"/>
      <c r="AO34" s="151"/>
      <c r="AP34" s="184" t="str">
        <f>IF(AM34="","",IF(AO34&lt;100%, IF(AO34&lt;100%, "ALERTA","EN EJECUCIÓN"), IF(AO34=100%, "OK", "EN EJECUCIÓN")))</f>
        <v/>
      </c>
      <c r="AQ34" s="151"/>
      <c r="AR34" s="151"/>
      <c r="AS34" s="151"/>
      <c r="AT34" s="186"/>
      <c r="AU34" s="151"/>
      <c r="AV34" s="182"/>
      <c r="AW34" s="187" t="str">
        <f t="shared" ref="AW34" si="17">(IF(AV34="","",IF(OR($L34=0,$L34="",AT34=""),"",AV34/$L34)))</f>
        <v/>
      </c>
      <c r="AX34" s="183" t="str">
        <f>(IF(OR($O34="",AW34=""),"",IF(OR($O34=0,AW34=0),0,IF((AW34*100%)/$O34&gt;100%,100%,(AW34*100%)/$O34))))</f>
        <v/>
      </c>
      <c r="AY34" s="184" t="str">
        <f>IF(AV34="","",IF(AX34&lt;100%, IF(AX34&lt;100%, "ALERTA","EN EJECUCIÓN"), IF(AX34=100%, "OK", "EN EJECUCIÓN")))</f>
        <v/>
      </c>
      <c r="AZ34" s="151"/>
      <c r="BA34" s="151"/>
      <c r="BB34" s="182"/>
      <c r="BC34" s="171"/>
      <c r="BD34" s="171"/>
      <c r="BE34" s="171"/>
      <c r="BF34" s="171"/>
      <c r="BG34" s="244" t="str">
        <f t="shared" si="6"/>
        <v>NO APLICA</v>
      </c>
      <c r="BH34" s="188" t="str">
        <f t="shared" si="7"/>
        <v>NO APLICA</v>
      </c>
      <c r="BI34" s="151"/>
      <c r="BJ34" s="149"/>
    </row>
    <row r="35" spans="2:62" ht="39.950000000000003" customHeight="1" x14ac:dyDescent="0.2">
      <c r="B35" s="149"/>
      <c r="C35" s="149"/>
      <c r="D35" s="149"/>
      <c r="E35" s="149"/>
      <c r="F35" s="149"/>
      <c r="G35" s="149"/>
      <c r="H35" s="149"/>
      <c r="I35" s="150"/>
      <c r="J35" s="150"/>
      <c r="K35" s="149"/>
      <c r="L35" s="149"/>
      <c r="M35" s="149"/>
      <c r="N35" s="149"/>
      <c r="O35" s="149"/>
      <c r="P35" s="149"/>
      <c r="Q35" s="149"/>
      <c r="R35" s="149"/>
      <c r="S35" s="151"/>
      <c r="T35" s="151"/>
      <c r="U35" s="151"/>
      <c r="V35" s="151"/>
      <c r="W35" s="151"/>
      <c r="X35" s="151"/>
      <c r="Y35" s="151"/>
      <c r="Z35" s="151"/>
      <c r="AA35" s="151"/>
      <c r="AB35" s="151"/>
      <c r="AC35" s="151"/>
      <c r="AD35" s="151"/>
      <c r="AE35" s="151"/>
      <c r="AF35" s="151"/>
      <c r="AG35" s="151"/>
      <c r="AH35" s="151"/>
      <c r="AI35" s="151"/>
      <c r="AJ35" s="182"/>
      <c r="AK35" s="151"/>
      <c r="AL35" s="151"/>
      <c r="AM35" s="151"/>
      <c r="AN35" s="151"/>
      <c r="AO35" s="151"/>
      <c r="AP35" s="151"/>
      <c r="AQ35" s="151"/>
      <c r="AR35" s="151"/>
      <c r="AS35" s="151"/>
      <c r="AT35" s="151"/>
      <c r="AU35" s="151"/>
      <c r="AV35" s="151"/>
      <c r="AW35" s="151"/>
      <c r="AX35" s="151"/>
      <c r="AY35" s="151"/>
      <c r="AZ35" s="151"/>
      <c r="BA35" s="151"/>
      <c r="BB35" s="182"/>
      <c r="BC35" s="171"/>
      <c r="BD35" s="171"/>
      <c r="BE35" s="171"/>
      <c r="BF35" s="171"/>
      <c r="BG35" s="244" t="str">
        <f t="shared" si="6"/>
        <v>NO APLICA</v>
      </c>
      <c r="BH35" s="188" t="str">
        <f t="shared" si="7"/>
        <v>NO APLICA</v>
      </c>
      <c r="BI35" s="151"/>
      <c r="BJ35" s="149"/>
    </row>
    <row r="36" spans="2:62" ht="39.950000000000003" customHeight="1" x14ac:dyDescent="0.2">
      <c r="B36" s="149"/>
      <c r="C36" s="149"/>
      <c r="D36" s="149"/>
      <c r="E36" s="149"/>
      <c r="F36" s="149"/>
      <c r="G36" s="149"/>
      <c r="H36" s="149"/>
      <c r="I36" s="150"/>
      <c r="J36" s="150"/>
      <c r="K36" s="149"/>
      <c r="L36" s="149"/>
      <c r="M36" s="149"/>
      <c r="N36" s="149"/>
      <c r="O36" s="149"/>
      <c r="P36" s="149"/>
      <c r="Q36" s="149"/>
      <c r="R36" s="149"/>
      <c r="S36" s="151"/>
      <c r="T36" s="151"/>
      <c r="U36" s="151"/>
      <c r="V36" s="151"/>
      <c r="W36" s="151"/>
      <c r="X36" s="151"/>
      <c r="Y36" s="151"/>
      <c r="Z36" s="151"/>
      <c r="AA36" s="151"/>
      <c r="AB36" s="151"/>
      <c r="AC36" s="151"/>
      <c r="AD36" s="151"/>
      <c r="AE36" s="151"/>
      <c r="AF36" s="151"/>
      <c r="AG36" s="151"/>
      <c r="AH36" s="151"/>
      <c r="AI36" s="151"/>
      <c r="AJ36" s="182"/>
      <c r="AK36" s="151"/>
      <c r="AL36" s="151"/>
      <c r="AM36" s="151"/>
      <c r="AN36" s="151"/>
      <c r="AO36" s="151"/>
      <c r="AP36" s="151"/>
      <c r="AQ36" s="151"/>
      <c r="AR36" s="151"/>
      <c r="AS36" s="151"/>
      <c r="AT36" s="151"/>
      <c r="AU36" s="151"/>
      <c r="AV36" s="151"/>
      <c r="AW36" s="151"/>
      <c r="AX36" s="151"/>
      <c r="AY36" s="151"/>
      <c r="AZ36" s="151"/>
      <c r="BA36" s="151"/>
      <c r="BB36" s="182"/>
      <c r="BC36" s="151"/>
      <c r="BD36" s="151"/>
      <c r="BE36" s="151"/>
      <c r="BF36" s="151"/>
      <c r="BG36" s="244" t="str">
        <f t="shared" si="6"/>
        <v>NO APLICA</v>
      </c>
      <c r="BH36" s="188" t="str">
        <f t="shared" si="7"/>
        <v>NO APLICA</v>
      </c>
      <c r="BI36" s="151"/>
      <c r="BJ36" s="149"/>
    </row>
    <row r="37" spans="2:62" ht="39.950000000000003" customHeight="1" x14ac:dyDescent="0.2">
      <c r="B37" s="149"/>
      <c r="C37" s="149"/>
      <c r="D37" s="149"/>
      <c r="E37" s="149"/>
      <c r="F37" s="149"/>
      <c r="G37" s="149"/>
      <c r="H37" s="149"/>
      <c r="I37" s="150"/>
      <c r="J37" s="150"/>
      <c r="K37" s="149"/>
      <c r="L37" s="149"/>
      <c r="M37" s="149"/>
      <c r="N37" s="149"/>
      <c r="O37" s="185"/>
      <c r="P37" s="149"/>
      <c r="Q37" s="149"/>
      <c r="R37" s="149"/>
      <c r="S37" s="151"/>
      <c r="T37" s="151"/>
      <c r="U37" s="151"/>
      <c r="V37" s="151"/>
      <c r="W37" s="151"/>
      <c r="X37" s="184" t="str">
        <f>IF(U37="","",IF(W37&lt;100%, IF(W37&lt;100%, "ALERTA","EN EJECUCIÓN"), IF(W37=100%, "OK", "EN EJECUCIÓN")))</f>
        <v/>
      </c>
      <c r="Y37" s="151"/>
      <c r="Z37" s="151"/>
      <c r="AA37" s="151"/>
      <c r="AB37" s="151"/>
      <c r="AC37" s="151"/>
      <c r="AD37" s="151"/>
      <c r="AE37" s="151"/>
      <c r="AF37" s="151"/>
      <c r="AG37" s="184" t="str">
        <f>IF(AD37="","",IF(AF37&lt;100%, IF(AF37&lt;100%, "ALERTA","EN EJECUCIÓN"), IF(AF37=100%, "OK", "EN EJECUCIÓN")))</f>
        <v/>
      </c>
      <c r="AH37" s="151"/>
      <c r="AI37" s="151"/>
      <c r="AJ37" s="182"/>
      <c r="AK37" s="151"/>
      <c r="AL37" s="151"/>
      <c r="AM37" s="151"/>
      <c r="AN37" s="151"/>
      <c r="AO37" s="151"/>
      <c r="AP37" s="184" t="str">
        <f>IF(AM37="","",IF(AO37&lt;100%, IF(AO37&lt;100%, "ALERTA","EN EJECUCIÓN"), IF(AO37=100%, "OK", "EN EJECUCIÓN")))</f>
        <v/>
      </c>
      <c r="AQ37" s="151"/>
      <c r="AR37" s="151"/>
      <c r="AS37" s="151"/>
      <c r="AT37" s="186"/>
      <c r="AU37" s="151"/>
      <c r="AV37" s="182"/>
      <c r="AW37" s="187" t="str">
        <f t="shared" ref="AW37" si="18">(IF(AV37="","",IF(OR($L37=0,$L37="",AT37=""),"",AV37/$L37)))</f>
        <v/>
      </c>
      <c r="AX37" s="183" t="str">
        <f>(IF(OR($O37="",AW37=""),"",IF(OR($O37=0,AW37=0),0,IF((AW37*100%)/$O37&gt;100%,100%,(AW37*100%)/$O37))))</f>
        <v/>
      </c>
      <c r="AY37" s="184" t="str">
        <f>IF(AV37="","",IF(AX37&lt;100%, IF(AX37&lt;100%, "ALERTA","EN EJECUCIÓN"), IF(AX37=100%, "OK", "EN EJECUCIÓN")))</f>
        <v/>
      </c>
      <c r="AZ37" s="151"/>
      <c r="BA37" s="151"/>
      <c r="BB37" s="182"/>
      <c r="BC37" s="171"/>
      <c r="BD37" s="171"/>
      <c r="BE37" s="171"/>
      <c r="BF37" s="171"/>
      <c r="BG37" s="244" t="str">
        <f t="shared" si="6"/>
        <v>NO APLICA</v>
      </c>
      <c r="BH37" s="188" t="str">
        <f t="shared" si="7"/>
        <v>NO APLICA</v>
      </c>
      <c r="BI37" s="151"/>
      <c r="BJ37" s="149"/>
    </row>
    <row r="38" spans="2:62" ht="39.950000000000003" customHeight="1" x14ac:dyDescent="0.2">
      <c r="B38" s="149"/>
      <c r="C38" s="149"/>
      <c r="D38" s="149"/>
      <c r="E38" s="149"/>
      <c r="F38" s="149"/>
      <c r="G38" s="149"/>
      <c r="H38" s="149"/>
      <c r="I38" s="150"/>
      <c r="J38" s="150"/>
      <c r="K38" s="149"/>
      <c r="L38" s="149"/>
      <c r="M38" s="149"/>
      <c r="N38" s="149"/>
      <c r="O38" s="149"/>
      <c r="P38" s="149"/>
      <c r="Q38" s="149"/>
      <c r="R38" s="149"/>
      <c r="S38" s="151"/>
      <c r="T38" s="151"/>
      <c r="U38" s="151"/>
      <c r="V38" s="151"/>
      <c r="W38" s="151"/>
      <c r="X38" s="151"/>
      <c r="Y38" s="151"/>
      <c r="Z38" s="151"/>
      <c r="AA38" s="151"/>
      <c r="AB38" s="151"/>
      <c r="AC38" s="151"/>
      <c r="AD38" s="151"/>
      <c r="AE38" s="151"/>
      <c r="AF38" s="151"/>
      <c r="AG38" s="151"/>
      <c r="AH38" s="151"/>
      <c r="AI38" s="151"/>
      <c r="AJ38" s="182"/>
      <c r="AK38" s="151"/>
      <c r="AL38" s="151"/>
      <c r="AM38" s="151"/>
      <c r="AN38" s="151"/>
      <c r="AO38" s="151"/>
      <c r="AP38" s="151"/>
      <c r="AQ38" s="151"/>
      <c r="AR38" s="151"/>
      <c r="AS38" s="151"/>
      <c r="AT38" s="151"/>
      <c r="AU38" s="151"/>
      <c r="AV38" s="151"/>
      <c r="AW38" s="151"/>
      <c r="AX38" s="151"/>
      <c r="AY38" s="151"/>
      <c r="AZ38" s="151"/>
      <c r="BA38" s="151"/>
      <c r="BB38" s="182"/>
      <c r="BC38" s="171"/>
      <c r="BD38" s="171"/>
      <c r="BE38" s="171"/>
      <c r="BF38" s="171"/>
      <c r="BG38" s="244" t="str">
        <f t="shared" si="6"/>
        <v>NO APLICA</v>
      </c>
      <c r="BH38" s="188" t="str">
        <f t="shared" si="7"/>
        <v>NO APLICA</v>
      </c>
      <c r="BI38" s="151"/>
      <c r="BJ38" s="149"/>
    </row>
    <row r="39" spans="2:62" ht="39.950000000000003" customHeight="1" x14ac:dyDescent="0.2">
      <c r="B39" s="149"/>
      <c r="C39" s="149"/>
      <c r="D39" s="149"/>
      <c r="E39" s="149"/>
      <c r="F39" s="149"/>
      <c r="G39" s="149"/>
      <c r="H39" s="149"/>
      <c r="I39" s="150"/>
      <c r="J39" s="150"/>
      <c r="K39" s="149"/>
      <c r="L39" s="149"/>
      <c r="M39" s="149"/>
      <c r="N39" s="149"/>
      <c r="O39" s="149"/>
      <c r="P39" s="149"/>
      <c r="Q39" s="149"/>
      <c r="R39" s="149"/>
      <c r="S39" s="151"/>
      <c r="T39" s="151"/>
      <c r="U39" s="151"/>
      <c r="V39" s="151"/>
      <c r="W39" s="151"/>
      <c r="X39" s="151"/>
      <c r="Y39" s="151"/>
      <c r="Z39" s="151"/>
      <c r="AA39" s="151"/>
      <c r="AB39" s="151"/>
      <c r="AC39" s="151"/>
      <c r="AD39" s="151"/>
      <c r="AE39" s="151"/>
      <c r="AF39" s="151"/>
      <c r="AG39" s="151"/>
      <c r="AH39" s="151"/>
      <c r="AI39" s="151"/>
      <c r="AJ39" s="182"/>
      <c r="AK39" s="151"/>
      <c r="AL39" s="151"/>
      <c r="AM39" s="151"/>
      <c r="AN39" s="151"/>
      <c r="AO39" s="151"/>
      <c r="AP39" s="151"/>
      <c r="AQ39" s="151"/>
      <c r="AR39" s="151"/>
      <c r="AS39" s="151"/>
      <c r="AT39" s="151"/>
      <c r="AU39" s="151"/>
      <c r="AV39" s="151"/>
      <c r="AW39" s="151"/>
      <c r="AX39" s="151"/>
      <c r="AY39" s="151"/>
      <c r="AZ39" s="151"/>
      <c r="BA39" s="151"/>
      <c r="BB39" s="182"/>
      <c r="BC39" s="151"/>
      <c r="BD39" s="151"/>
      <c r="BE39" s="151"/>
      <c r="BF39" s="151"/>
      <c r="BG39" s="244" t="str">
        <f t="shared" si="6"/>
        <v>NO APLICA</v>
      </c>
      <c r="BH39" s="188" t="str">
        <f t="shared" si="7"/>
        <v>NO APLICA</v>
      </c>
      <c r="BI39" s="151"/>
      <c r="BJ39" s="149"/>
    </row>
    <row r="40" spans="2:62" ht="39.950000000000003" customHeight="1" x14ac:dyDescent="0.2">
      <c r="B40" s="149"/>
      <c r="C40" s="149"/>
      <c r="D40" s="149"/>
      <c r="E40" s="149"/>
      <c r="F40" s="149"/>
      <c r="G40" s="149"/>
      <c r="H40" s="149"/>
      <c r="I40" s="150"/>
      <c r="J40" s="150"/>
      <c r="K40" s="149"/>
      <c r="L40" s="149"/>
      <c r="M40" s="149"/>
      <c r="N40" s="149"/>
      <c r="O40" s="185"/>
      <c r="P40" s="149"/>
      <c r="Q40" s="149"/>
      <c r="R40" s="149"/>
      <c r="S40" s="151"/>
      <c r="T40" s="151"/>
      <c r="U40" s="151"/>
      <c r="V40" s="151"/>
      <c r="W40" s="151"/>
      <c r="X40" s="184" t="str">
        <f>IF(U40="","",IF(W40&lt;100%, IF(W40&lt;100%, "ALERTA","EN EJECUCIÓN"), IF(W40=100%, "OK", "EN EJECUCIÓN")))</f>
        <v/>
      </c>
      <c r="Y40" s="151"/>
      <c r="Z40" s="151"/>
      <c r="AA40" s="151"/>
      <c r="AB40" s="151"/>
      <c r="AC40" s="151"/>
      <c r="AD40" s="151"/>
      <c r="AE40" s="151"/>
      <c r="AF40" s="151"/>
      <c r="AG40" s="184" t="str">
        <f>IF(AD40="","",IF(AF40&lt;100%, IF(AF40&lt;100%, "ALERTA","EN EJECUCIÓN"), IF(AF40=100%, "OK", "EN EJECUCIÓN")))</f>
        <v/>
      </c>
      <c r="AH40" s="151"/>
      <c r="AI40" s="151"/>
      <c r="AJ40" s="182"/>
      <c r="AK40" s="151"/>
      <c r="AL40" s="151"/>
      <c r="AM40" s="151"/>
      <c r="AN40" s="151"/>
      <c r="AO40" s="151"/>
      <c r="AP40" s="184" t="str">
        <f>IF(AM40="","",IF(AO40&lt;100%, IF(AO40&lt;100%, "ALERTA","EN EJECUCIÓN"), IF(AO40=100%, "OK", "EN EJECUCIÓN")))</f>
        <v/>
      </c>
      <c r="AQ40" s="151"/>
      <c r="AR40" s="151"/>
      <c r="AS40" s="151"/>
      <c r="AT40" s="186"/>
      <c r="AU40" s="151"/>
      <c r="AV40" s="182"/>
      <c r="AW40" s="187" t="str">
        <f t="shared" ref="AW40" si="19">(IF(AV40="","",IF(OR($L40=0,$L40="",AT40=""),"",AV40/$L40)))</f>
        <v/>
      </c>
      <c r="AX40" s="183" t="str">
        <f>(IF(OR($O40="",AW40=""),"",IF(OR($O40=0,AW40=0),0,IF((AW40*100%)/$O40&gt;100%,100%,(AW40*100%)/$O40))))</f>
        <v/>
      </c>
      <c r="AY40" s="184" t="str">
        <f>IF(AV40="","",IF(AX40&lt;100%, IF(AX40&lt;100%, "ALERTA","EN EJECUCIÓN"), IF(AX40=100%, "OK", "EN EJECUCIÓN")))</f>
        <v/>
      </c>
      <c r="AZ40" s="151"/>
      <c r="BA40" s="151"/>
      <c r="BB40" s="182"/>
      <c r="BC40" s="171"/>
      <c r="BD40" s="171"/>
      <c r="BE40" s="171"/>
      <c r="BF40" s="171"/>
      <c r="BG40" s="244" t="str">
        <f t="shared" si="6"/>
        <v>NO APLICA</v>
      </c>
      <c r="BH40" s="188" t="str">
        <f t="shared" si="7"/>
        <v>NO APLICA</v>
      </c>
      <c r="BI40" s="151"/>
      <c r="BJ40" s="149"/>
    </row>
    <row r="41" spans="2:62" ht="39.950000000000003" customHeight="1" x14ac:dyDescent="0.2">
      <c r="B41" s="149"/>
      <c r="C41" s="149"/>
      <c r="D41" s="149"/>
      <c r="E41" s="149"/>
      <c r="F41" s="149"/>
      <c r="G41" s="149"/>
      <c r="H41" s="149"/>
      <c r="I41" s="150"/>
      <c r="J41" s="150"/>
      <c r="K41" s="149"/>
      <c r="L41" s="149"/>
      <c r="M41" s="149"/>
      <c r="N41" s="149"/>
      <c r="O41" s="149"/>
      <c r="P41" s="149"/>
      <c r="Q41" s="149"/>
      <c r="R41" s="149"/>
      <c r="S41" s="151"/>
      <c r="T41" s="151"/>
      <c r="U41" s="151"/>
      <c r="V41" s="151"/>
      <c r="W41" s="151"/>
      <c r="X41" s="151"/>
      <c r="Y41" s="151"/>
      <c r="Z41" s="151"/>
      <c r="AA41" s="151"/>
      <c r="AB41" s="151"/>
      <c r="AC41" s="151"/>
      <c r="AD41" s="151"/>
      <c r="AE41" s="151"/>
      <c r="AF41" s="151"/>
      <c r="AG41" s="151"/>
      <c r="AH41" s="151"/>
      <c r="AI41" s="151"/>
      <c r="AJ41" s="182"/>
      <c r="AK41" s="151"/>
      <c r="AL41" s="151"/>
      <c r="AM41" s="151"/>
      <c r="AN41" s="151"/>
      <c r="AO41" s="151"/>
      <c r="AP41" s="151"/>
      <c r="AQ41" s="151"/>
      <c r="AR41" s="151"/>
      <c r="AS41" s="151"/>
      <c r="AT41" s="151"/>
      <c r="AU41" s="151"/>
      <c r="AV41" s="151"/>
      <c r="AW41" s="151"/>
      <c r="AX41" s="151"/>
      <c r="AY41" s="151"/>
      <c r="AZ41" s="151"/>
      <c r="BA41" s="151"/>
      <c r="BB41" s="182"/>
      <c r="BC41" s="171"/>
      <c r="BD41" s="171"/>
      <c r="BE41" s="171"/>
      <c r="BF41" s="171"/>
      <c r="BG41" s="244" t="str">
        <f t="shared" si="6"/>
        <v>NO APLICA</v>
      </c>
      <c r="BH41" s="188" t="str">
        <f t="shared" si="7"/>
        <v>NO APLICA</v>
      </c>
      <c r="BI41" s="151"/>
      <c r="BJ41" s="149"/>
    </row>
    <row r="42" spans="2:62" ht="39.950000000000003" customHeight="1" x14ac:dyDescent="0.2">
      <c r="B42" s="149"/>
      <c r="C42" s="149"/>
      <c r="D42" s="149"/>
      <c r="E42" s="149"/>
      <c r="F42" s="149"/>
      <c r="G42" s="149"/>
      <c r="H42" s="149"/>
      <c r="I42" s="150"/>
      <c r="J42" s="150"/>
      <c r="K42" s="149"/>
      <c r="L42" s="149"/>
      <c r="M42" s="149"/>
      <c r="N42" s="149"/>
      <c r="O42" s="149"/>
      <c r="P42" s="149"/>
      <c r="Q42" s="149"/>
      <c r="R42" s="149"/>
      <c r="S42" s="151"/>
      <c r="T42" s="151"/>
      <c r="U42" s="151"/>
      <c r="V42" s="151"/>
      <c r="W42" s="151"/>
      <c r="X42" s="151"/>
      <c r="Y42" s="151"/>
      <c r="Z42" s="151"/>
      <c r="AA42" s="151"/>
      <c r="AB42" s="151"/>
      <c r="AC42" s="151"/>
      <c r="AD42" s="151"/>
      <c r="AE42" s="151"/>
      <c r="AF42" s="151"/>
      <c r="AG42" s="151"/>
      <c r="AH42" s="151"/>
      <c r="AI42" s="151"/>
      <c r="AJ42" s="182"/>
      <c r="AK42" s="151"/>
      <c r="AL42" s="151"/>
      <c r="AM42" s="151"/>
      <c r="AN42" s="151"/>
      <c r="AO42" s="151"/>
      <c r="AP42" s="151"/>
      <c r="AQ42" s="151"/>
      <c r="AR42" s="151"/>
      <c r="AS42" s="151"/>
      <c r="AT42" s="151"/>
      <c r="AU42" s="151"/>
      <c r="AV42" s="151"/>
      <c r="AW42" s="151"/>
      <c r="AX42" s="151"/>
      <c r="AY42" s="151"/>
      <c r="AZ42" s="151"/>
      <c r="BA42" s="151"/>
      <c r="BB42" s="182"/>
      <c r="BC42" s="151"/>
      <c r="BD42" s="151"/>
      <c r="BE42" s="151"/>
      <c r="BF42" s="151"/>
      <c r="BG42" s="244" t="str">
        <f t="shared" si="6"/>
        <v>NO APLICA</v>
      </c>
      <c r="BH42" s="188" t="str">
        <f t="shared" si="7"/>
        <v>NO APLICA</v>
      </c>
      <c r="BI42" s="151"/>
      <c r="BJ42" s="149"/>
    </row>
    <row r="43" spans="2:62" ht="39.950000000000003" customHeight="1" x14ac:dyDescent="0.2">
      <c r="B43" s="149"/>
      <c r="C43" s="149"/>
      <c r="D43" s="149"/>
      <c r="E43" s="149"/>
      <c r="F43" s="149"/>
      <c r="G43" s="149"/>
      <c r="H43" s="149"/>
      <c r="I43" s="150"/>
      <c r="J43" s="150"/>
      <c r="K43" s="149"/>
      <c r="L43" s="149"/>
      <c r="M43" s="149"/>
      <c r="N43" s="149"/>
      <c r="O43" s="185"/>
      <c r="P43" s="149"/>
      <c r="Q43" s="149"/>
      <c r="R43" s="149"/>
      <c r="S43" s="151"/>
      <c r="T43" s="151"/>
      <c r="U43" s="151"/>
      <c r="V43" s="151"/>
      <c r="W43" s="151"/>
      <c r="X43" s="184" t="str">
        <f>IF(U43="","",IF(W43&lt;100%, IF(W43&lt;100%, "ALERTA","EN EJECUCIÓN"), IF(W43=100%, "OK", "EN EJECUCIÓN")))</f>
        <v/>
      </c>
      <c r="Y43" s="151"/>
      <c r="Z43" s="151"/>
      <c r="AA43" s="151"/>
      <c r="AB43" s="151"/>
      <c r="AC43" s="151"/>
      <c r="AD43" s="151"/>
      <c r="AE43" s="151"/>
      <c r="AF43" s="151"/>
      <c r="AG43" s="184" t="str">
        <f>IF(AD43="","",IF(AF43&lt;100%, IF(AF43&lt;100%, "ALERTA","EN EJECUCIÓN"), IF(AF43=100%, "OK", "EN EJECUCIÓN")))</f>
        <v/>
      </c>
      <c r="AH43" s="151"/>
      <c r="AI43" s="151"/>
      <c r="AJ43" s="182"/>
      <c r="AK43" s="151"/>
      <c r="AL43" s="151"/>
      <c r="AM43" s="151"/>
      <c r="AN43" s="151"/>
      <c r="AO43" s="151"/>
      <c r="AP43" s="184" t="str">
        <f>IF(AM43="","",IF(AO43&lt;100%, IF(AO43&lt;100%, "ALERTA","EN EJECUCIÓN"), IF(AO43=100%, "OK", "EN EJECUCIÓN")))</f>
        <v/>
      </c>
      <c r="AQ43" s="151"/>
      <c r="AR43" s="151"/>
      <c r="AS43" s="151"/>
      <c r="AT43" s="186"/>
      <c r="AU43" s="151"/>
      <c r="AV43" s="182"/>
      <c r="AW43" s="187" t="str">
        <f t="shared" ref="AW43" si="20">(IF(AV43="","",IF(OR($L43=0,$L43="",AT43=""),"",AV43/$L43)))</f>
        <v/>
      </c>
      <c r="AX43" s="183" t="str">
        <f>(IF(OR($O43="",AW43=""),"",IF(OR($O43=0,AW43=0),0,IF((AW43*100%)/$O43&gt;100%,100%,(AW43*100%)/$O43))))</f>
        <v/>
      </c>
      <c r="AY43" s="184" t="str">
        <f>IF(AV43="","",IF(AX43&lt;100%, IF(AX43&lt;100%, "ALERTA","EN EJECUCIÓN"), IF(AX43=100%, "OK", "EN EJECUCIÓN")))</f>
        <v/>
      </c>
      <c r="AZ43" s="151"/>
      <c r="BA43" s="151"/>
      <c r="BB43" s="182"/>
      <c r="BC43" s="171"/>
      <c r="BD43" s="171"/>
      <c r="BE43" s="171"/>
      <c r="BF43" s="171"/>
      <c r="BG43" s="244" t="str">
        <f t="shared" si="6"/>
        <v>NO APLICA</v>
      </c>
      <c r="BH43" s="188" t="str">
        <f t="shared" si="7"/>
        <v>NO APLICA</v>
      </c>
      <c r="BI43" s="151"/>
      <c r="BJ43" s="149"/>
    </row>
    <row r="44" spans="2:62" ht="39.950000000000003" customHeight="1" x14ac:dyDescent="0.2">
      <c r="B44" s="149"/>
      <c r="C44" s="149"/>
      <c r="D44" s="149"/>
      <c r="E44" s="149"/>
      <c r="F44" s="149"/>
      <c r="G44" s="149"/>
      <c r="H44" s="149"/>
      <c r="I44" s="150"/>
      <c r="J44" s="150"/>
      <c r="K44" s="149"/>
      <c r="L44" s="149"/>
      <c r="M44" s="149"/>
      <c r="N44" s="149"/>
      <c r="O44" s="149"/>
      <c r="P44" s="149"/>
      <c r="Q44" s="149"/>
      <c r="R44" s="149"/>
      <c r="S44" s="151"/>
      <c r="T44" s="151"/>
      <c r="U44" s="151"/>
      <c r="V44" s="151"/>
      <c r="W44" s="151"/>
      <c r="X44" s="151"/>
      <c r="Y44" s="151"/>
      <c r="Z44" s="151"/>
      <c r="AA44" s="151"/>
      <c r="AB44" s="151"/>
      <c r="AC44" s="151"/>
      <c r="AD44" s="151"/>
      <c r="AE44" s="151"/>
      <c r="AF44" s="151"/>
      <c r="AG44" s="151"/>
      <c r="AH44" s="151"/>
      <c r="AI44" s="151"/>
      <c r="AJ44" s="182"/>
      <c r="AK44" s="151"/>
      <c r="AL44" s="151"/>
      <c r="AM44" s="151"/>
      <c r="AN44" s="151"/>
      <c r="AO44" s="151"/>
      <c r="AP44" s="151"/>
      <c r="AQ44" s="151"/>
      <c r="AR44" s="151"/>
      <c r="AS44" s="151"/>
      <c r="AT44" s="151"/>
      <c r="AU44" s="151"/>
      <c r="AV44" s="151"/>
      <c r="AW44" s="151"/>
      <c r="AX44" s="151"/>
      <c r="AY44" s="151"/>
      <c r="AZ44" s="151"/>
      <c r="BA44" s="151"/>
      <c r="BB44" s="182"/>
      <c r="BC44" s="171"/>
      <c r="BD44" s="171"/>
      <c r="BE44" s="171"/>
      <c r="BF44" s="171"/>
      <c r="BG44" s="244" t="str">
        <f t="shared" si="6"/>
        <v>NO APLICA</v>
      </c>
      <c r="BH44" s="188" t="str">
        <f t="shared" si="7"/>
        <v>NO APLICA</v>
      </c>
      <c r="BI44" s="151"/>
      <c r="BJ44" s="149"/>
    </row>
    <row r="45" spans="2:62" ht="39.950000000000003" customHeight="1" x14ac:dyDescent="0.2">
      <c r="B45" s="149"/>
      <c r="C45" s="149"/>
      <c r="D45" s="149"/>
      <c r="E45" s="149"/>
      <c r="F45" s="149"/>
      <c r="G45" s="149"/>
      <c r="H45" s="149"/>
      <c r="I45" s="150"/>
      <c r="J45" s="150"/>
      <c r="K45" s="149"/>
      <c r="L45" s="149"/>
      <c r="M45" s="149"/>
      <c r="N45" s="149"/>
      <c r="O45" s="149"/>
      <c r="P45" s="149"/>
      <c r="Q45" s="149"/>
      <c r="R45" s="149"/>
      <c r="S45" s="151"/>
      <c r="T45" s="151"/>
      <c r="U45" s="151"/>
      <c r="V45" s="151"/>
      <c r="W45" s="151"/>
      <c r="X45" s="151"/>
      <c r="Y45" s="151"/>
      <c r="Z45" s="151"/>
      <c r="AA45" s="151"/>
      <c r="AB45" s="151"/>
      <c r="AC45" s="151"/>
      <c r="AD45" s="151"/>
      <c r="AE45" s="151"/>
      <c r="AF45" s="151"/>
      <c r="AG45" s="151"/>
      <c r="AH45" s="151"/>
      <c r="AI45" s="151"/>
      <c r="AJ45" s="182"/>
      <c r="AK45" s="151"/>
      <c r="AL45" s="151"/>
      <c r="AM45" s="151"/>
      <c r="AN45" s="151"/>
      <c r="AO45" s="151"/>
      <c r="AP45" s="151"/>
      <c r="AQ45" s="151"/>
      <c r="AR45" s="151"/>
      <c r="AS45" s="151"/>
      <c r="AT45" s="151"/>
      <c r="AU45" s="151"/>
      <c r="AV45" s="151"/>
      <c r="AW45" s="151"/>
      <c r="AX45" s="151"/>
      <c r="AY45" s="151"/>
      <c r="AZ45" s="151"/>
      <c r="BA45" s="151"/>
      <c r="BB45" s="182"/>
      <c r="BC45" s="151"/>
      <c r="BD45" s="151"/>
      <c r="BE45" s="151"/>
      <c r="BF45" s="151"/>
      <c r="BG45" s="244" t="str">
        <f t="shared" si="6"/>
        <v>NO APLICA</v>
      </c>
      <c r="BH45" s="188" t="str">
        <f t="shared" si="7"/>
        <v>NO APLICA</v>
      </c>
      <c r="BI45" s="151"/>
      <c r="BJ45" s="149"/>
    </row>
  </sheetData>
  <autoFilter ref="A3:BM3" xr:uid="{00000000-0009-0000-0000-000001000000}"/>
  <mergeCells count="8">
    <mergeCell ref="B1:G2"/>
    <mergeCell ref="H1:R2"/>
    <mergeCell ref="S1:BA1"/>
    <mergeCell ref="BB1:BJ2"/>
    <mergeCell ref="S2:AA2"/>
    <mergeCell ref="AB2:AJ2"/>
    <mergeCell ref="AK2:AS2"/>
    <mergeCell ref="AT2:BA2"/>
  </mergeCells>
  <conditionalFormatting sqref="X4">
    <cfRule type="containsText" priority="7" operator="containsText" text="AMARILLO">
      <formula>NOT(ISERROR(SEARCH("AMARILLO",X4)))</formula>
    </cfRule>
    <cfRule type="containsText" dxfId="548" priority="6" stopIfTrue="1" operator="containsText" text="EN TERMINO">
      <formula>NOT(ISERROR(SEARCH("EN TERMINO",X4)))</formula>
    </cfRule>
    <cfRule type="containsText" dxfId="547" priority="8" stopIfTrue="1" operator="containsText" text="ALERTA">
      <formula>NOT(ISERROR(SEARCH("ALERTA",X4)))</formula>
    </cfRule>
    <cfRule type="containsText" dxfId="546" priority="9" stopIfTrue="1" operator="containsText" text="OK">
      <formula>NOT(ISERROR(SEARCH("OK",X4)))</formula>
    </cfRule>
    <cfRule type="dataBar" priority="10">
      <dataBar>
        <cfvo type="min"/>
        <cfvo type="max"/>
        <color rgb="FF638EC6"/>
      </dataBar>
    </cfRule>
  </conditionalFormatting>
  <conditionalFormatting sqref="X7">
    <cfRule type="dataBar" priority="75">
      <dataBar>
        <cfvo type="min"/>
        <cfvo type="max"/>
        <color rgb="FF638EC6"/>
      </dataBar>
    </cfRule>
    <cfRule type="containsText" dxfId="545" priority="74" stopIfTrue="1" operator="containsText" text="OK">
      <formula>NOT(ISERROR(SEARCH("OK",X7)))</formula>
    </cfRule>
    <cfRule type="containsText" priority="72" operator="containsText" text="AMARILLO">
      <formula>NOT(ISERROR(SEARCH("AMARILLO",X7)))</formula>
    </cfRule>
    <cfRule type="containsText" dxfId="544" priority="71" stopIfTrue="1" operator="containsText" text="EN TERMINO">
      <formula>NOT(ISERROR(SEARCH("EN TERMINO",X7)))</formula>
    </cfRule>
    <cfRule type="containsText" dxfId="543" priority="73" stopIfTrue="1" operator="containsText" text="ALERTA">
      <formula>NOT(ISERROR(SEARCH("ALERTA",X7)))</formula>
    </cfRule>
  </conditionalFormatting>
  <conditionalFormatting sqref="X10">
    <cfRule type="containsText" dxfId="542" priority="69" stopIfTrue="1" operator="containsText" text="OK">
      <formula>NOT(ISERROR(SEARCH("OK",X10)))</formula>
    </cfRule>
    <cfRule type="dataBar" priority="70">
      <dataBar>
        <cfvo type="min"/>
        <cfvo type="max"/>
        <color rgb="FF638EC6"/>
      </dataBar>
    </cfRule>
    <cfRule type="containsText" dxfId="541" priority="68" stopIfTrue="1" operator="containsText" text="ALERTA">
      <formula>NOT(ISERROR(SEARCH("ALERTA",X10)))</formula>
    </cfRule>
    <cfRule type="containsText" dxfId="540" priority="66" stopIfTrue="1" operator="containsText" text="EN TERMINO">
      <formula>NOT(ISERROR(SEARCH("EN TERMINO",X10)))</formula>
    </cfRule>
    <cfRule type="containsText" priority="67" operator="containsText" text="AMARILLO">
      <formula>NOT(ISERROR(SEARCH("AMARILLO",X10)))</formula>
    </cfRule>
  </conditionalFormatting>
  <conditionalFormatting sqref="X13">
    <cfRule type="containsText" dxfId="539" priority="61" stopIfTrue="1" operator="containsText" text="EN TERMINO">
      <formula>NOT(ISERROR(SEARCH("EN TERMINO",X13)))</formula>
    </cfRule>
    <cfRule type="containsText" dxfId="538" priority="63" stopIfTrue="1" operator="containsText" text="ALERTA">
      <formula>NOT(ISERROR(SEARCH("ALERTA",X13)))</formula>
    </cfRule>
    <cfRule type="containsText" dxfId="537" priority="64" stopIfTrue="1" operator="containsText" text="OK">
      <formula>NOT(ISERROR(SEARCH("OK",X13)))</formula>
    </cfRule>
    <cfRule type="dataBar" priority="65">
      <dataBar>
        <cfvo type="min"/>
        <cfvo type="max"/>
        <color rgb="FF638EC6"/>
      </dataBar>
    </cfRule>
    <cfRule type="containsText" priority="62" operator="containsText" text="AMARILLO">
      <formula>NOT(ISERROR(SEARCH("AMARILLO",X13)))</formula>
    </cfRule>
  </conditionalFormatting>
  <conditionalFormatting sqref="X16">
    <cfRule type="dataBar" priority="60">
      <dataBar>
        <cfvo type="min"/>
        <cfvo type="max"/>
        <color rgb="FF638EC6"/>
      </dataBar>
    </cfRule>
    <cfRule type="containsText" dxfId="536" priority="59" stopIfTrue="1" operator="containsText" text="OK">
      <formula>NOT(ISERROR(SEARCH("OK",X16)))</formula>
    </cfRule>
    <cfRule type="containsText" dxfId="535" priority="56" stopIfTrue="1" operator="containsText" text="EN TERMINO">
      <formula>NOT(ISERROR(SEARCH("EN TERMINO",X16)))</formula>
    </cfRule>
    <cfRule type="containsText" priority="57" operator="containsText" text="AMARILLO">
      <formula>NOT(ISERROR(SEARCH("AMARILLO",X16)))</formula>
    </cfRule>
    <cfRule type="containsText" dxfId="534" priority="58" stopIfTrue="1" operator="containsText" text="ALERTA">
      <formula>NOT(ISERROR(SEARCH("ALERTA",X16)))</formula>
    </cfRule>
  </conditionalFormatting>
  <conditionalFormatting sqref="X19">
    <cfRule type="dataBar" priority="55">
      <dataBar>
        <cfvo type="min"/>
        <cfvo type="max"/>
        <color rgb="FF638EC6"/>
      </dataBar>
    </cfRule>
    <cfRule type="containsText" dxfId="533" priority="54" stopIfTrue="1" operator="containsText" text="OK">
      <formula>NOT(ISERROR(SEARCH("OK",X19)))</formula>
    </cfRule>
    <cfRule type="containsText" dxfId="532" priority="53" stopIfTrue="1" operator="containsText" text="ALERTA">
      <formula>NOT(ISERROR(SEARCH("ALERTA",X19)))</formula>
    </cfRule>
    <cfRule type="containsText" priority="52" operator="containsText" text="AMARILLO">
      <formula>NOT(ISERROR(SEARCH("AMARILLO",X19)))</formula>
    </cfRule>
    <cfRule type="containsText" dxfId="531" priority="51" stopIfTrue="1" operator="containsText" text="EN TERMINO">
      <formula>NOT(ISERROR(SEARCH("EN TERMINO",X19)))</formula>
    </cfRule>
  </conditionalFormatting>
  <conditionalFormatting sqref="X22">
    <cfRule type="containsText" priority="47" operator="containsText" text="AMARILLO">
      <formula>NOT(ISERROR(SEARCH("AMARILLO",X22)))</formula>
    </cfRule>
    <cfRule type="dataBar" priority="50">
      <dataBar>
        <cfvo type="min"/>
        <cfvo type="max"/>
        <color rgb="FF638EC6"/>
      </dataBar>
    </cfRule>
    <cfRule type="containsText" dxfId="530" priority="49" stopIfTrue="1" operator="containsText" text="OK">
      <formula>NOT(ISERROR(SEARCH("OK",X22)))</formula>
    </cfRule>
    <cfRule type="containsText" dxfId="529" priority="46" stopIfTrue="1" operator="containsText" text="EN TERMINO">
      <formula>NOT(ISERROR(SEARCH("EN TERMINO",X22)))</formula>
    </cfRule>
    <cfRule type="containsText" dxfId="528" priority="48" stopIfTrue="1" operator="containsText" text="ALERTA">
      <formula>NOT(ISERROR(SEARCH("ALERTA",X22)))</formula>
    </cfRule>
  </conditionalFormatting>
  <conditionalFormatting sqref="X25">
    <cfRule type="containsText" dxfId="527" priority="43" stopIfTrue="1" operator="containsText" text="ALERTA">
      <formula>NOT(ISERROR(SEARCH("ALERTA",X25)))</formula>
    </cfRule>
    <cfRule type="containsText" dxfId="526" priority="41" stopIfTrue="1" operator="containsText" text="EN TERMINO">
      <formula>NOT(ISERROR(SEARCH("EN TERMINO",X25)))</formula>
    </cfRule>
    <cfRule type="containsText" priority="42" operator="containsText" text="AMARILLO">
      <formula>NOT(ISERROR(SEARCH("AMARILLO",X25)))</formula>
    </cfRule>
    <cfRule type="dataBar" priority="45">
      <dataBar>
        <cfvo type="min"/>
        <cfvo type="max"/>
        <color rgb="FF638EC6"/>
      </dataBar>
    </cfRule>
    <cfRule type="containsText" dxfId="525" priority="44" stopIfTrue="1" operator="containsText" text="OK">
      <formula>NOT(ISERROR(SEARCH("OK",X25)))</formula>
    </cfRule>
  </conditionalFormatting>
  <conditionalFormatting sqref="X28">
    <cfRule type="containsText" dxfId="524" priority="36" stopIfTrue="1" operator="containsText" text="EN TERMINO">
      <formula>NOT(ISERROR(SEARCH("EN TERMINO",X28)))</formula>
    </cfRule>
    <cfRule type="dataBar" priority="40">
      <dataBar>
        <cfvo type="min"/>
        <cfvo type="max"/>
        <color rgb="FF638EC6"/>
      </dataBar>
    </cfRule>
    <cfRule type="containsText" priority="37" operator="containsText" text="AMARILLO">
      <formula>NOT(ISERROR(SEARCH("AMARILLO",X28)))</formula>
    </cfRule>
    <cfRule type="containsText" dxfId="523" priority="38" stopIfTrue="1" operator="containsText" text="ALERTA">
      <formula>NOT(ISERROR(SEARCH("ALERTA",X28)))</formula>
    </cfRule>
    <cfRule type="containsText" dxfId="522" priority="39" stopIfTrue="1" operator="containsText" text="OK">
      <formula>NOT(ISERROR(SEARCH("OK",X28)))</formula>
    </cfRule>
  </conditionalFormatting>
  <conditionalFormatting sqref="X31">
    <cfRule type="containsText" dxfId="521" priority="33" stopIfTrue="1" operator="containsText" text="ALERTA">
      <formula>NOT(ISERROR(SEARCH("ALERTA",X31)))</formula>
    </cfRule>
    <cfRule type="dataBar" priority="35">
      <dataBar>
        <cfvo type="min"/>
        <cfvo type="max"/>
        <color rgb="FF638EC6"/>
      </dataBar>
    </cfRule>
    <cfRule type="containsText" dxfId="520" priority="34" stopIfTrue="1" operator="containsText" text="OK">
      <formula>NOT(ISERROR(SEARCH("OK",X31)))</formula>
    </cfRule>
    <cfRule type="containsText" dxfId="519" priority="31" stopIfTrue="1" operator="containsText" text="EN TERMINO">
      <formula>NOT(ISERROR(SEARCH("EN TERMINO",X31)))</formula>
    </cfRule>
    <cfRule type="containsText" priority="32" operator="containsText" text="AMARILLO">
      <formula>NOT(ISERROR(SEARCH("AMARILLO",X31)))</formula>
    </cfRule>
  </conditionalFormatting>
  <conditionalFormatting sqref="X34">
    <cfRule type="containsText" priority="27" operator="containsText" text="AMARILLO">
      <formula>NOT(ISERROR(SEARCH("AMARILLO",X34)))</formula>
    </cfRule>
    <cfRule type="containsText" dxfId="518" priority="29" stopIfTrue="1" operator="containsText" text="OK">
      <formula>NOT(ISERROR(SEARCH("OK",X34)))</formula>
    </cfRule>
    <cfRule type="dataBar" priority="30">
      <dataBar>
        <cfvo type="min"/>
        <cfvo type="max"/>
        <color rgb="FF638EC6"/>
      </dataBar>
    </cfRule>
    <cfRule type="containsText" dxfId="517" priority="26" stopIfTrue="1" operator="containsText" text="EN TERMINO">
      <formula>NOT(ISERROR(SEARCH("EN TERMINO",X34)))</formula>
    </cfRule>
    <cfRule type="containsText" dxfId="516" priority="28" stopIfTrue="1" operator="containsText" text="ALERTA">
      <formula>NOT(ISERROR(SEARCH("ALERTA",X34)))</formula>
    </cfRule>
  </conditionalFormatting>
  <conditionalFormatting sqref="X37">
    <cfRule type="containsText" priority="22" operator="containsText" text="AMARILLO">
      <formula>NOT(ISERROR(SEARCH("AMARILLO",X37)))</formula>
    </cfRule>
    <cfRule type="containsText" dxfId="515" priority="23" stopIfTrue="1" operator="containsText" text="ALERTA">
      <formula>NOT(ISERROR(SEARCH("ALERTA",X37)))</formula>
    </cfRule>
    <cfRule type="containsText" dxfId="514" priority="21" stopIfTrue="1" operator="containsText" text="EN TERMINO">
      <formula>NOT(ISERROR(SEARCH("EN TERMINO",X37)))</formula>
    </cfRule>
    <cfRule type="containsText" dxfId="513" priority="24" stopIfTrue="1" operator="containsText" text="OK">
      <formula>NOT(ISERROR(SEARCH("OK",X37)))</formula>
    </cfRule>
    <cfRule type="dataBar" priority="25">
      <dataBar>
        <cfvo type="min"/>
        <cfvo type="max"/>
        <color rgb="FF638EC6"/>
      </dataBar>
    </cfRule>
  </conditionalFormatting>
  <conditionalFormatting sqref="X40">
    <cfRule type="dataBar" priority="20">
      <dataBar>
        <cfvo type="min"/>
        <cfvo type="max"/>
        <color rgb="FF638EC6"/>
      </dataBar>
    </cfRule>
    <cfRule type="containsText" dxfId="512" priority="19" stopIfTrue="1" operator="containsText" text="OK">
      <formula>NOT(ISERROR(SEARCH("OK",X40)))</formula>
    </cfRule>
    <cfRule type="containsText" dxfId="511" priority="18" stopIfTrue="1" operator="containsText" text="ALERTA">
      <formula>NOT(ISERROR(SEARCH("ALERTA",X40)))</formula>
    </cfRule>
    <cfRule type="containsText" priority="17" operator="containsText" text="AMARILLO">
      <formula>NOT(ISERROR(SEARCH("AMARILLO",X40)))</formula>
    </cfRule>
    <cfRule type="containsText" dxfId="510" priority="16" stopIfTrue="1" operator="containsText" text="EN TERMINO">
      <formula>NOT(ISERROR(SEARCH("EN TERMINO",X40)))</formula>
    </cfRule>
  </conditionalFormatting>
  <conditionalFormatting sqref="X43">
    <cfRule type="containsText" priority="12" operator="containsText" text="AMARILLO">
      <formula>NOT(ISERROR(SEARCH("AMARILLO",X43)))</formula>
    </cfRule>
    <cfRule type="dataBar" priority="15">
      <dataBar>
        <cfvo type="min"/>
        <cfvo type="max"/>
        <color rgb="FF638EC6"/>
      </dataBar>
    </cfRule>
    <cfRule type="containsText" dxfId="509" priority="14" stopIfTrue="1" operator="containsText" text="OK">
      <formula>NOT(ISERROR(SEARCH("OK",X43)))</formula>
    </cfRule>
    <cfRule type="containsText" dxfId="508" priority="13" stopIfTrue="1" operator="containsText" text="ALERTA">
      <formula>NOT(ISERROR(SEARCH("ALERTA",X43)))</formula>
    </cfRule>
    <cfRule type="containsText" dxfId="507" priority="11" stopIfTrue="1" operator="containsText" text="EN TERMINO">
      <formula>NOT(ISERROR(SEARCH("EN TERMINO",X43)))</formula>
    </cfRule>
  </conditionalFormatting>
  <conditionalFormatting sqref="AG4">
    <cfRule type="containsText" priority="2" operator="containsText" text="AMARILLO">
      <formula>NOT(ISERROR(SEARCH("AMARILLO",AG4)))</formula>
    </cfRule>
    <cfRule type="dataBar" priority="5">
      <dataBar>
        <cfvo type="min"/>
        <cfvo type="max"/>
        <color rgb="FF638EC6"/>
      </dataBar>
    </cfRule>
    <cfRule type="containsText" dxfId="499" priority="1" stopIfTrue="1" operator="containsText" text="EN TERMINO">
      <formula>NOT(ISERROR(SEARCH("EN TERMINO",AG4)))</formula>
    </cfRule>
    <cfRule type="containsText" dxfId="498" priority="4" stopIfTrue="1" operator="containsText" text="OK">
      <formula>NOT(ISERROR(SEARCH("OK",AG4)))</formula>
    </cfRule>
    <cfRule type="containsText" dxfId="497" priority="3" stopIfTrue="1" operator="containsText" text="ALERTA">
      <formula>NOT(ISERROR(SEARCH("ALERTA",AG4)))</formula>
    </cfRule>
  </conditionalFormatting>
  <conditionalFormatting sqref="AG7">
    <cfRule type="dataBar" priority="145">
      <dataBar>
        <cfvo type="min"/>
        <cfvo type="max"/>
        <color rgb="FF638EC6"/>
      </dataBar>
    </cfRule>
    <cfRule type="containsText" dxfId="496" priority="144" stopIfTrue="1" operator="containsText" text="OK">
      <formula>NOT(ISERROR(SEARCH("OK",AG7)))</formula>
    </cfRule>
    <cfRule type="containsText" dxfId="495" priority="143" stopIfTrue="1" operator="containsText" text="ALERTA">
      <formula>NOT(ISERROR(SEARCH("ALERTA",AG7)))</formula>
    </cfRule>
    <cfRule type="containsText" priority="142" operator="containsText" text="AMARILLO">
      <formula>NOT(ISERROR(SEARCH("AMARILLO",AG7)))</formula>
    </cfRule>
    <cfRule type="containsText" dxfId="494" priority="141" stopIfTrue="1" operator="containsText" text="EN TERMINO">
      <formula>NOT(ISERROR(SEARCH("EN TERMINO",AG7)))</formula>
    </cfRule>
  </conditionalFormatting>
  <conditionalFormatting sqref="AG10">
    <cfRule type="containsText" dxfId="493" priority="139" stopIfTrue="1" operator="containsText" text="OK">
      <formula>NOT(ISERROR(SEARCH("OK",AG10)))</formula>
    </cfRule>
    <cfRule type="containsText" dxfId="492" priority="138" stopIfTrue="1" operator="containsText" text="ALERTA">
      <formula>NOT(ISERROR(SEARCH("ALERTA",AG10)))</formula>
    </cfRule>
    <cfRule type="containsText" priority="137" operator="containsText" text="AMARILLO">
      <formula>NOT(ISERROR(SEARCH("AMARILLO",AG10)))</formula>
    </cfRule>
    <cfRule type="containsText" dxfId="491" priority="136" stopIfTrue="1" operator="containsText" text="EN TERMINO">
      <formula>NOT(ISERROR(SEARCH("EN TERMINO",AG10)))</formula>
    </cfRule>
    <cfRule type="dataBar" priority="140">
      <dataBar>
        <cfvo type="min"/>
        <cfvo type="max"/>
        <color rgb="FF638EC6"/>
      </dataBar>
    </cfRule>
  </conditionalFormatting>
  <conditionalFormatting sqref="AG13">
    <cfRule type="containsText" dxfId="490" priority="131" stopIfTrue="1" operator="containsText" text="EN TERMINO">
      <formula>NOT(ISERROR(SEARCH("EN TERMINO",AG13)))</formula>
    </cfRule>
    <cfRule type="containsText" priority="132" operator="containsText" text="AMARILLO">
      <formula>NOT(ISERROR(SEARCH("AMARILLO",AG13)))</formula>
    </cfRule>
    <cfRule type="containsText" dxfId="489" priority="133" stopIfTrue="1" operator="containsText" text="ALERTA">
      <formula>NOT(ISERROR(SEARCH("ALERTA",AG13)))</formula>
    </cfRule>
    <cfRule type="containsText" dxfId="488" priority="134" stopIfTrue="1" operator="containsText" text="OK">
      <formula>NOT(ISERROR(SEARCH("OK",AG13)))</formula>
    </cfRule>
    <cfRule type="dataBar" priority="135">
      <dataBar>
        <cfvo type="min"/>
        <cfvo type="max"/>
        <color rgb="FF638EC6"/>
      </dataBar>
    </cfRule>
  </conditionalFormatting>
  <conditionalFormatting sqref="AG16">
    <cfRule type="containsText" dxfId="487" priority="129" stopIfTrue="1" operator="containsText" text="OK">
      <formula>NOT(ISERROR(SEARCH("OK",AG16)))</formula>
    </cfRule>
    <cfRule type="containsText" dxfId="486" priority="128" stopIfTrue="1" operator="containsText" text="ALERTA">
      <formula>NOT(ISERROR(SEARCH("ALERTA",AG16)))</formula>
    </cfRule>
    <cfRule type="containsText" priority="127" operator="containsText" text="AMARILLO">
      <formula>NOT(ISERROR(SEARCH("AMARILLO",AG16)))</formula>
    </cfRule>
    <cfRule type="containsText" dxfId="485" priority="126" stopIfTrue="1" operator="containsText" text="EN TERMINO">
      <formula>NOT(ISERROR(SEARCH("EN TERMINO",AG16)))</formula>
    </cfRule>
    <cfRule type="dataBar" priority="130">
      <dataBar>
        <cfvo type="min"/>
        <cfvo type="max"/>
        <color rgb="FF638EC6"/>
      </dataBar>
    </cfRule>
  </conditionalFormatting>
  <conditionalFormatting sqref="AG19">
    <cfRule type="containsText" dxfId="484" priority="121" stopIfTrue="1" operator="containsText" text="EN TERMINO">
      <formula>NOT(ISERROR(SEARCH("EN TERMINO",AG19)))</formula>
    </cfRule>
    <cfRule type="dataBar" priority="125">
      <dataBar>
        <cfvo type="min"/>
        <cfvo type="max"/>
        <color rgb="FF638EC6"/>
      </dataBar>
    </cfRule>
    <cfRule type="containsText" priority="122" operator="containsText" text="AMARILLO">
      <formula>NOT(ISERROR(SEARCH("AMARILLO",AG19)))</formula>
    </cfRule>
    <cfRule type="containsText" dxfId="483" priority="123" stopIfTrue="1" operator="containsText" text="ALERTA">
      <formula>NOT(ISERROR(SEARCH("ALERTA",AG19)))</formula>
    </cfRule>
    <cfRule type="containsText" dxfId="482" priority="124" stopIfTrue="1" operator="containsText" text="OK">
      <formula>NOT(ISERROR(SEARCH("OK",AG19)))</formula>
    </cfRule>
  </conditionalFormatting>
  <conditionalFormatting sqref="AG22">
    <cfRule type="containsText" dxfId="481" priority="116" stopIfTrue="1" operator="containsText" text="EN TERMINO">
      <formula>NOT(ISERROR(SEARCH("EN TERMINO",AG22)))</formula>
    </cfRule>
    <cfRule type="dataBar" priority="120">
      <dataBar>
        <cfvo type="min"/>
        <cfvo type="max"/>
        <color rgb="FF638EC6"/>
      </dataBar>
    </cfRule>
    <cfRule type="containsText" dxfId="480" priority="119" stopIfTrue="1" operator="containsText" text="OK">
      <formula>NOT(ISERROR(SEARCH("OK",AG22)))</formula>
    </cfRule>
    <cfRule type="containsText" dxfId="479" priority="118" stopIfTrue="1" operator="containsText" text="ALERTA">
      <formula>NOT(ISERROR(SEARCH("ALERTA",AG22)))</formula>
    </cfRule>
    <cfRule type="containsText" priority="117" operator="containsText" text="AMARILLO">
      <formula>NOT(ISERROR(SEARCH("AMARILLO",AG22)))</formula>
    </cfRule>
  </conditionalFormatting>
  <conditionalFormatting sqref="AG25">
    <cfRule type="containsText" dxfId="478" priority="111" stopIfTrue="1" operator="containsText" text="EN TERMINO">
      <formula>NOT(ISERROR(SEARCH("EN TERMINO",AG25)))</formula>
    </cfRule>
    <cfRule type="containsText" priority="112" operator="containsText" text="AMARILLO">
      <formula>NOT(ISERROR(SEARCH("AMARILLO",AG25)))</formula>
    </cfRule>
    <cfRule type="containsText" dxfId="477" priority="114" stopIfTrue="1" operator="containsText" text="OK">
      <formula>NOT(ISERROR(SEARCH("OK",AG25)))</formula>
    </cfRule>
    <cfRule type="dataBar" priority="115">
      <dataBar>
        <cfvo type="min"/>
        <cfvo type="max"/>
        <color rgb="FF638EC6"/>
      </dataBar>
    </cfRule>
    <cfRule type="containsText" dxfId="476" priority="113" stopIfTrue="1" operator="containsText" text="ALERTA">
      <formula>NOT(ISERROR(SEARCH("ALERTA",AG25)))</formula>
    </cfRule>
  </conditionalFormatting>
  <conditionalFormatting sqref="AG28">
    <cfRule type="containsText" dxfId="475" priority="106" stopIfTrue="1" operator="containsText" text="EN TERMINO">
      <formula>NOT(ISERROR(SEARCH("EN TERMINO",AG28)))</formula>
    </cfRule>
    <cfRule type="containsText" priority="107" operator="containsText" text="AMARILLO">
      <formula>NOT(ISERROR(SEARCH("AMARILLO",AG28)))</formula>
    </cfRule>
    <cfRule type="containsText" dxfId="474" priority="108" stopIfTrue="1" operator="containsText" text="ALERTA">
      <formula>NOT(ISERROR(SEARCH("ALERTA",AG28)))</formula>
    </cfRule>
    <cfRule type="containsText" dxfId="473" priority="109" stopIfTrue="1" operator="containsText" text="OK">
      <formula>NOT(ISERROR(SEARCH("OK",AG28)))</formula>
    </cfRule>
    <cfRule type="dataBar" priority="110">
      <dataBar>
        <cfvo type="min"/>
        <cfvo type="max"/>
        <color rgb="FF638EC6"/>
      </dataBar>
    </cfRule>
  </conditionalFormatting>
  <conditionalFormatting sqref="AG31">
    <cfRule type="containsText" dxfId="472" priority="104" stopIfTrue="1" operator="containsText" text="OK">
      <formula>NOT(ISERROR(SEARCH("OK",AG31)))</formula>
    </cfRule>
    <cfRule type="dataBar" priority="105">
      <dataBar>
        <cfvo type="min"/>
        <cfvo type="max"/>
        <color rgb="FF638EC6"/>
      </dataBar>
    </cfRule>
    <cfRule type="containsText" dxfId="471" priority="103" stopIfTrue="1" operator="containsText" text="ALERTA">
      <formula>NOT(ISERROR(SEARCH("ALERTA",AG31)))</formula>
    </cfRule>
    <cfRule type="containsText" dxfId="470" priority="101" stopIfTrue="1" operator="containsText" text="EN TERMINO">
      <formula>NOT(ISERROR(SEARCH("EN TERMINO",AG31)))</formula>
    </cfRule>
    <cfRule type="containsText" priority="102" operator="containsText" text="AMARILLO">
      <formula>NOT(ISERROR(SEARCH("AMARILLO",AG31)))</formula>
    </cfRule>
  </conditionalFormatting>
  <conditionalFormatting sqref="AG34">
    <cfRule type="containsText" dxfId="469" priority="96" stopIfTrue="1" operator="containsText" text="EN TERMINO">
      <formula>NOT(ISERROR(SEARCH("EN TERMINO",AG34)))</formula>
    </cfRule>
    <cfRule type="containsText" priority="97" operator="containsText" text="AMARILLO">
      <formula>NOT(ISERROR(SEARCH("AMARILLO",AG34)))</formula>
    </cfRule>
    <cfRule type="containsText" dxfId="468" priority="98" stopIfTrue="1" operator="containsText" text="ALERTA">
      <formula>NOT(ISERROR(SEARCH("ALERTA",AG34)))</formula>
    </cfRule>
    <cfRule type="containsText" dxfId="467" priority="99" stopIfTrue="1" operator="containsText" text="OK">
      <formula>NOT(ISERROR(SEARCH("OK",AG34)))</formula>
    </cfRule>
    <cfRule type="dataBar" priority="100">
      <dataBar>
        <cfvo type="min"/>
        <cfvo type="max"/>
        <color rgb="FF638EC6"/>
      </dataBar>
    </cfRule>
  </conditionalFormatting>
  <conditionalFormatting sqref="AG37">
    <cfRule type="containsText" priority="92" operator="containsText" text="AMARILLO">
      <formula>NOT(ISERROR(SEARCH("AMARILLO",AG37)))</formula>
    </cfRule>
    <cfRule type="containsText" dxfId="466" priority="93" stopIfTrue="1" operator="containsText" text="ALERTA">
      <formula>NOT(ISERROR(SEARCH("ALERTA",AG37)))</formula>
    </cfRule>
    <cfRule type="containsText" dxfId="465" priority="94" stopIfTrue="1" operator="containsText" text="OK">
      <formula>NOT(ISERROR(SEARCH("OK",AG37)))</formula>
    </cfRule>
    <cfRule type="dataBar" priority="95">
      <dataBar>
        <cfvo type="min"/>
        <cfvo type="max"/>
        <color rgb="FF638EC6"/>
      </dataBar>
    </cfRule>
    <cfRule type="containsText" dxfId="464" priority="91" stopIfTrue="1" operator="containsText" text="EN TERMINO">
      <formula>NOT(ISERROR(SEARCH("EN TERMINO",AG37)))</formula>
    </cfRule>
  </conditionalFormatting>
  <conditionalFormatting sqref="AG40">
    <cfRule type="containsText" dxfId="463" priority="88" stopIfTrue="1" operator="containsText" text="ALERTA">
      <formula>NOT(ISERROR(SEARCH("ALERTA",AG40)))</formula>
    </cfRule>
    <cfRule type="containsText" priority="87" operator="containsText" text="AMARILLO">
      <formula>NOT(ISERROR(SEARCH("AMARILLO",AG40)))</formula>
    </cfRule>
    <cfRule type="containsText" dxfId="462" priority="86" stopIfTrue="1" operator="containsText" text="EN TERMINO">
      <formula>NOT(ISERROR(SEARCH("EN TERMINO",AG40)))</formula>
    </cfRule>
    <cfRule type="dataBar" priority="90">
      <dataBar>
        <cfvo type="min"/>
        <cfvo type="max"/>
        <color rgb="FF638EC6"/>
      </dataBar>
    </cfRule>
    <cfRule type="containsText" dxfId="461" priority="89" stopIfTrue="1" operator="containsText" text="OK">
      <formula>NOT(ISERROR(SEARCH("OK",AG40)))</formula>
    </cfRule>
  </conditionalFormatting>
  <conditionalFormatting sqref="AG43">
    <cfRule type="dataBar" priority="85">
      <dataBar>
        <cfvo type="min"/>
        <cfvo type="max"/>
        <color rgb="FF638EC6"/>
      </dataBar>
    </cfRule>
    <cfRule type="containsText" dxfId="460" priority="84" stopIfTrue="1" operator="containsText" text="OK">
      <formula>NOT(ISERROR(SEARCH("OK",AG43)))</formula>
    </cfRule>
    <cfRule type="containsText" dxfId="459" priority="83" stopIfTrue="1" operator="containsText" text="ALERTA">
      <formula>NOT(ISERROR(SEARCH("ALERTA",AG43)))</formula>
    </cfRule>
    <cfRule type="containsText" priority="82" operator="containsText" text="AMARILLO">
      <formula>NOT(ISERROR(SEARCH("AMARILLO",AG43)))</formula>
    </cfRule>
    <cfRule type="containsText" dxfId="458" priority="81" stopIfTrue="1" operator="containsText" text="EN TERMINO">
      <formula>NOT(ISERROR(SEARCH("EN TERMINO",AG43)))</formula>
    </cfRule>
  </conditionalFormatting>
  <conditionalFormatting sqref="AP4">
    <cfRule type="containsText" dxfId="457" priority="218" stopIfTrue="1" operator="containsText" text="ALERTA">
      <formula>NOT(ISERROR(SEARCH("ALERTA",AP4)))</formula>
    </cfRule>
    <cfRule type="containsText" dxfId="456" priority="216" stopIfTrue="1" operator="containsText" text="EN TERMINO">
      <formula>NOT(ISERROR(SEARCH("EN TERMINO",AP4)))</formula>
    </cfRule>
    <cfRule type="containsText" priority="217" operator="containsText" text="AMARILLO">
      <formula>NOT(ISERROR(SEARCH("AMARILLO",AP4)))</formula>
    </cfRule>
    <cfRule type="containsText" dxfId="455" priority="219" stopIfTrue="1" operator="containsText" text="OK">
      <formula>NOT(ISERROR(SEARCH("OK",AP4)))</formula>
    </cfRule>
    <cfRule type="dataBar" priority="220">
      <dataBar>
        <cfvo type="min"/>
        <cfvo type="max"/>
        <color rgb="FF638EC6"/>
      </dataBar>
    </cfRule>
  </conditionalFormatting>
  <conditionalFormatting sqref="AP7">
    <cfRule type="containsText" dxfId="454" priority="211" stopIfTrue="1" operator="containsText" text="EN TERMINO">
      <formula>NOT(ISERROR(SEARCH("EN TERMINO",AP7)))</formula>
    </cfRule>
    <cfRule type="containsText" priority="212" operator="containsText" text="AMARILLO">
      <formula>NOT(ISERROR(SEARCH("AMARILLO",AP7)))</formula>
    </cfRule>
    <cfRule type="containsText" dxfId="453" priority="213" stopIfTrue="1" operator="containsText" text="ALERTA">
      <formula>NOT(ISERROR(SEARCH("ALERTA",AP7)))</formula>
    </cfRule>
    <cfRule type="containsText" dxfId="452" priority="214" stopIfTrue="1" operator="containsText" text="OK">
      <formula>NOT(ISERROR(SEARCH("OK",AP7)))</formula>
    </cfRule>
    <cfRule type="dataBar" priority="215">
      <dataBar>
        <cfvo type="min"/>
        <cfvo type="max"/>
        <color rgb="FF638EC6"/>
      </dataBar>
    </cfRule>
  </conditionalFormatting>
  <conditionalFormatting sqref="AP10">
    <cfRule type="containsText" priority="207" operator="containsText" text="AMARILLO">
      <formula>NOT(ISERROR(SEARCH("AMARILLO",AP10)))</formula>
    </cfRule>
    <cfRule type="containsText" dxfId="451" priority="208" stopIfTrue="1" operator="containsText" text="ALERTA">
      <formula>NOT(ISERROR(SEARCH("ALERTA",AP10)))</formula>
    </cfRule>
    <cfRule type="dataBar" priority="210">
      <dataBar>
        <cfvo type="min"/>
        <cfvo type="max"/>
        <color rgb="FF638EC6"/>
      </dataBar>
    </cfRule>
    <cfRule type="containsText" dxfId="450" priority="209" stopIfTrue="1" operator="containsText" text="OK">
      <formula>NOT(ISERROR(SEARCH("OK",AP10)))</formula>
    </cfRule>
    <cfRule type="containsText" dxfId="449" priority="206" stopIfTrue="1" operator="containsText" text="EN TERMINO">
      <formula>NOT(ISERROR(SEARCH("EN TERMINO",AP10)))</formula>
    </cfRule>
  </conditionalFormatting>
  <conditionalFormatting sqref="AP13">
    <cfRule type="containsText" dxfId="448" priority="201" stopIfTrue="1" operator="containsText" text="EN TERMINO">
      <formula>NOT(ISERROR(SEARCH("EN TERMINO",AP13)))</formula>
    </cfRule>
    <cfRule type="containsText" priority="202" operator="containsText" text="AMARILLO">
      <formula>NOT(ISERROR(SEARCH("AMARILLO",AP13)))</formula>
    </cfRule>
    <cfRule type="containsText" dxfId="447" priority="203" stopIfTrue="1" operator="containsText" text="ALERTA">
      <formula>NOT(ISERROR(SEARCH("ALERTA",AP13)))</formula>
    </cfRule>
    <cfRule type="containsText" dxfId="446" priority="204" stopIfTrue="1" operator="containsText" text="OK">
      <formula>NOT(ISERROR(SEARCH("OK",AP13)))</formula>
    </cfRule>
    <cfRule type="dataBar" priority="205">
      <dataBar>
        <cfvo type="min"/>
        <cfvo type="max"/>
        <color rgb="FF638EC6"/>
      </dataBar>
    </cfRule>
  </conditionalFormatting>
  <conditionalFormatting sqref="AP16">
    <cfRule type="containsText" dxfId="445" priority="198" stopIfTrue="1" operator="containsText" text="ALERTA">
      <formula>NOT(ISERROR(SEARCH("ALERTA",AP16)))</formula>
    </cfRule>
    <cfRule type="containsText" priority="197" operator="containsText" text="AMARILLO">
      <formula>NOT(ISERROR(SEARCH("AMARILLO",AP16)))</formula>
    </cfRule>
    <cfRule type="containsText" dxfId="444" priority="196" stopIfTrue="1" operator="containsText" text="EN TERMINO">
      <formula>NOT(ISERROR(SEARCH("EN TERMINO",AP16)))</formula>
    </cfRule>
    <cfRule type="dataBar" priority="200">
      <dataBar>
        <cfvo type="min"/>
        <cfvo type="max"/>
        <color rgb="FF638EC6"/>
      </dataBar>
    </cfRule>
    <cfRule type="containsText" dxfId="443" priority="199" stopIfTrue="1" operator="containsText" text="OK">
      <formula>NOT(ISERROR(SEARCH("OK",AP16)))</formula>
    </cfRule>
  </conditionalFormatting>
  <conditionalFormatting sqref="AP19">
    <cfRule type="containsText" dxfId="442" priority="193" stopIfTrue="1" operator="containsText" text="ALERTA">
      <formula>NOT(ISERROR(SEARCH("ALERTA",AP19)))</formula>
    </cfRule>
    <cfRule type="containsText" dxfId="441" priority="194" stopIfTrue="1" operator="containsText" text="OK">
      <formula>NOT(ISERROR(SEARCH("OK",AP19)))</formula>
    </cfRule>
    <cfRule type="dataBar" priority="195">
      <dataBar>
        <cfvo type="min"/>
        <cfvo type="max"/>
        <color rgb="FF638EC6"/>
      </dataBar>
    </cfRule>
    <cfRule type="containsText" priority="192" operator="containsText" text="AMARILLO">
      <formula>NOT(ISERROR(SEARCH("AMARILLO",AP19)))</formula>
    </cfRule>
    <cfRule type="containsText" dxfId="440" priority="191" stopIfTrue="1" operator="containsText" text="EN TERMINO">
      <formula>NOT(ISERROR(SEARCH("EN TERMINO",AP19)))</formula>
    </cfRule>
  </conditionalFormatting>
  <conditionalFormatting sqref="AP22">
    <cfRule type="containsText" dxfId="439" priority="188" stopIfTrue="1" operator="containsText" text="ALERTA">
      <formula>NOT(ISERROR(SEARCH("ALERTA",AP22)))</formula>
    </cfRule>
    <cfRule type="containsText" dxfId="438" priority="189" stopIfTrue="1" operator="containsText" text="OK">
      <formula>NOT(ISERROR(SEARCH("OK",AP22)))</formula>
    </cfRule>
    <cfRule type="dataBar" priority="190">
      <dataBar>
        <cfvo type="min"/>
        <cfvo type="max"/>
        <color rgb="FF638EC6"/>
      </dataBar>
    </cfRule>
    <cfRule type="containsText" priority="187" operator="containsText" text="AMARILLO">
      <formula>NOT(ISERROR(SEARCH("AMARILLO",AP22)))</formula>
    </cfRule>
    <cfRule type="containsText" dxfId="437" priority="186" stopIfTrue="1" operator="containsText" text="EN TERMINO">
      <formula>NOT(ISERROR(SEARCH("EN TERMINO",AP22)))</formula>
    </cfRule>
  </conditionalFormatting>
  <conditionalFormatting sqref="AP25">
    <cfRule type="containsText" priority="182" operator="containsText" text="AMARILLO">
      <formula>NOT(ISERROR(SEARCH("AMARILLO",AP25)))</formula>
    </cfRule>
    <cfRule type="containsText" dxfId="436" priority="181" stopIfTrue="1" operator="containsText" text="EN TERMINO">
      <formula>NOT(ISERROR(SEARCH("EN TERMINO",AP25)))</formula>
    </cfRule>
    <cfRule type="dataBar" priority="185">
      <dataBar>
        <cfvo type="min"/>
        <cfvo type="max"/>
        <color rgb="FF638EC6"/>
      </dataBar>
    </cfRule>
    <cfRule type="containsText" dxfId="435" priority="184" stopIfTrue="1" operator="containsText" text="OK">
      <formula>NOT(ISERROR(SEARCH("OK",AP25)))</formula>
    </cfRule>
    <cfRule type="containsText" dxfId="434" priority="183" stopIfTrue="1" operator="containsText" text="ALERTA">
      <formula>NOT(ISERROR(SEARCH("ALERTA",AP25)))</formula>
    </cfRule>
  </conditionalFormatting>
  <conditionalFormatting sqref="AP28">
    <cfRule type="containsText" dxfId="433" priority="176" stopIfTrue="1" operator="containsText" text="EN TERMINO">
      <formula>NOT(ISERROR(SEARCH("EN TERMINO",AP28)))</formula>
    </cfRule>
    <cfRule type="containsText" priority="177" operator="containsText" text="AMARILLO">
      <formula>NOT(ISERROR(SEARCH("AMARILLO",AP28)))</formula>
    </cfRule>
    <cfRule type="containsText" dxfId="432" priority="178" stopIfTrue="1" operator="containsText" text="ALERTA">
      <formula>NOT(ISERROR(SEARCH("ALERTA",AP28)))</formula>
    </cfRule>
    <cfRule type="containsText" dxfId="431" priority="179" stopIfTrue="1" operator="containsText" text="OK">
      <formula>NOT(ISERROR(SEARCH("OK",AP28)))</formula>
    </cfRule>
    <cfRule type="dataBar" priority="180">
      <dataBar>
        <cfvo type="min"/>
        <cfvo type="max"/>
        <color rgb="FF638EC6"/>
      </dataBar>
    </cfRule>
  </conditionalFormatting>
  <conditionalFormatting sqref="AP31">
    <cfRule type="containsText" dxfId="430" priority="173" stopIfTrue="1" operator="containsText" text="ALERTA">
      <formula>NOT(ISERROR(SEARCH("ALERTA",AP31)))</formula>
    </cfRule>
    <cfRule type="containsText" dxfId="429" priority="174" stopIfTrue="1" operator="containsText" text="OK">
      <formula>NOT(ISERROR(SEARCH("OK",AP31)))</formula>
    </cfRule>
    <cfRule type="dataBar" priority="175">
      <dataBar>
        <cfvo type="min"/>
        <cfvo type="max"/>
        <color rgb="FF638EC6"/>
      </dataBar>
    </cfRule>
    <cfRule type="containsText" dxfId="428" priority="171" stopIfTrue="1" operator="containsText" text="EN TERMINO">
      <formula>NOT(ISERROR(SEARCH("EN TERMINO",AP31)))</formula>
    </cfRule>
    <cfRule type="containsText" priority="172" operator="containsText" text="AMARILLO">
      <formula>NOT(ISERROR(SEARCH("AMARILLO",AP31)))</formula>
    </cfRule>
  </conditionalFormatting>
  <conditionalFormatting sqref="AP34">
    <cfRule type="containsText" dxfId="427" priority="168" stopIfTrue="1" operator="containsText" text="ALERTA">
      <formula>NOT(ISERROR(SEARCH("ALERTA",AP34)))</formula>
    </cfRule>
    <cfRule type="containsText" dxfId="426" priority="169" stopIfTrue="1" operator="containsText" text="OK">
      <formula>NOT(ISERROR(SEARCH("OK",AP34)))</formula>
    </cfRule>
    <cfRule type="containsText" priority="167" operator="containsText" text="AMARILLO">
      <formula>NOT(ISERROR(SEARCH("AMARILLO",AP34)))</formula>
    </cfRule>
    <cfRule type="containsText" dxfId="425" priority="166" stopIfTrue="1" operator="containsText" text="EN TERMINO">
      <formula>NOT(ISERROR(SEARCH("EN TERMINO",AP34)))</formula>
    </cfRule>
    <cfRule type="dataBar" priority="170">
      <dataBar>
        <cfvo type="min"/>
        <cfvo type="max"/>
        <color rgb="FF638EC6"/>
      </dataBar>
    </cfRule>
  </conditionalFormatting>
  <conditionalFormatting sqref="AP37">
    <cfRule type="containsText" dxfId="424" priority="161" stopIfTrue="1" operator="containsText" text="EN TERMINO">
      <formula>NOT(ISERROR(SEARCH("EN TERMINO",AP37)))</formula>
    </cfRule>
    <cfRule type="containsText" dxfId="423" priority="163" stopIfTrue="1" operator="containsText" text="ALERTA">
      <formula>NOT(ISERROR(SEARCH("ALERTA",AP37)))</formula>
    </cfRule>
    <cfRule type="containsText" dxfId="422" priority="164" stopIfTrue="1" operator="containsText" text="OK">
      <formula>NOT(ISERROR(SEARCH("OK",AP37)))</formula>
    </cfRule>
    <cfRule type="dataBar" priority="165">
      <dataBar>
        <cfvo type="min"/>
        <cfvo type="max"/>
        <color rgb="FF638EC6"/>
      </dataBar>
    </cfRule>
    <cfRule type="containsText" priority="162" operator="containsText" text="AMARILLO">
      <formula>NOT(ISERROR(SEARCH("AMARILLO",AP37)))</formula>
    </cfRule>
  </conditionalFormatting>
  <conditionalFormatting sqref="AP40">
    <cfRule type="containsText" priority="157" operator="containsText" text="AMARILLO">
      <formula>NOT(ISERROR(SEARCH("AMARILLO",AP40)))</formula>
    </cfRule>
    <cfRule type="containsText" dxfId="421" priority="156" stopIfTrue="1" operator="containsText" text="EN TERMINO">
      <formula>NOT(ISERROR(SEARCH("EN TERMINO",AP40)))</formula>
    </cfRule>
    <cfRule type="containsText" dxfId="420" priority="158" stopIfTrue="1" operator="containsText" text="ALERTA">
      <formula>NOT(ISERROR(SEARCH("ALERTA",AP40)))</formula>
    </cfRule>
    <cfRule type="containsText" dxfId="419" priority="159" stopIfTrue="1" operator="containsText" text="OK">
      <formula>NOT(ISERROR(SEARCH("OK",AP40)))</formula>
    </cfRule>
    <cfRule type="dataBar" priority="160">
      <dataBar>
        <cfvo type="min"/>
        <cfvo type="max"/>
        <color rgb="FF638EC6"/>
      </dataBar>
    </cfRule>
  </conditionalFormatting>
  <conditionalFormatting sqref="AP43">
    <cfRule type="dataBar" priority="155">
      <dataBar>
        <cfvo type="min"/>
        <cfvo type="max"/>
        <color rgb="FF638EC6"/>
      </dataBar>
    </cfRule>
    <cfRule type="containsText" dxfId="418" priority="154" stopIfTrue="1" operator="containsText" text="OK">
      <formula>NOT(ISERROR(SEARCH("OK",AP43)))</formula>
    </cfRule>
    <cfRule type="containsText" priority="152" operator="containsText" text="AMARILLO">
      <formula>NOT(ISERROR(SEARCH("AMARILLO",AP43)))</formula>
    </cfRule>
    <cfRule type="containsText" dxfId="417" priority="151" stopIfTrue="1" operator="containsText" text="EN TERMINO">
      <formula>NOT(ISERROR(SEARCH("EN TERMINO",AP43)))</formula>
    </cfRule>
    <cfRule type="containsText" dxfId="416" priority="153" stopIfTrue="1" operator="containsText" text="ALERTA">
      <formula>NOT(ISERROR(SEARCH("ALERTA",AP43)))</formula>
    </cfRule>
  </conditionalFormatting>
  <conditionalFormatting sqref="AY4">
    <cfRule type="containsText" dxfId="415" priority="292" stopIfTrue="1" operator="containsText" text="OK">
      <formula>NOT(ISERROR(SEARCH("OK",AY4)))</formula>
    </cfRule>
    <cfRule type="dataBar" priority="293">
      <dataBar>
        <cfvo type="min"/>
        <cfvo type="max"/>
        <color rgb="FF638EC6"/>
      </dataBar>
    </cfRule>
    <cfRule type="containsText" dxfId="414" priority="289" stopIfTrue="1" operator="containsText" text="EN TERMINO">
      <formula>NOT(ISERROR(SEARCH("EN TERMINO",AY4)))</formula>
    </cfRule>
    <cfRule type="containsText" priority="290" operator="containsText" text="AMARILLO">
      <formula>NOT(ISERROR(SEARCH("AMARILLO",AY4)))</formula>
    </cfRule>
    <cfRule type="containsText" dxfId="413" priority="291" stopIfTrue="1" operator="containsText" text="ALERTA">
      <formula>NOT(ISERROR(SEARCH("ALERTA",AY4)))</formula>
    </cfRule>
  </conditionalFormatting>
  <conditionalFormatting sqref="AY7">
    <cfRule type="dataBar" priority="285">
      <dataBar>
        <cfvo type="min"/>
        <cfvo type="max"/>
        <color rgb="FF638EC6"/>
      </dataBar>
    </cfRule>
    <cfRule type="containsText" dxfId="412" priority="284" stopIfTrue="1" operator="containsText" text="OK">
      <formula>NOT(ISERROR(SEARCH("OK",AY7)))</formula>
    </cfRule>
    <cfRule type="containsText" dxfId="411" priority="283" stopIfTrue="1" operator="containsText" text="ALERTA">
      <formula>NOT(ISERROR(SEARCH("ALERTA",AY7)))</formula>
    </cfRule>
    <cfRule type="containsText" priority="282" operator="containsText" text="AMARILLO">
      <formula>NOT(ISERROR(SEARCH("AMARILLO",AY7)))</formula>
    </cfRule>
    <cfRule type="containsText" dxfId="410" priority="281" stopIfTrue="1" operator="containsText" text="EN TERMINO">
      <formula>NOT(ISERROR(SEARCH("EN TERMINO",AY7)))</formula>
    </cfRule>
  </conditionalFormatting>
  <conditionalFormatting sqref="AY10">
    <cfRule type="containsText" priority="277" operator="containsText" text="AMARILLO">
      <formula>NOT(ISERROR(SEARCH("AMARILLO",AY10)))</formula>
    </cfRule>
    <cfRule type="containsText" dxfId="409" priority="279" stopIfTrue="1" operator="containsText" text="OK">
      <formula>NOT(ISERROR(SEARCH("OK",AY10)))</formula>
    </cfRule>
    <cfRule type="dataBar" priority="280">
      <dataBar>
        <cfvo type="min"/>
        <cfvo type="max"/>
        <color rgb="FF638EC6"/>
      </dataBar>
    </cfRule>
    <cfRule type="containsText" dxfId="408" priority="276" stopIfTrue="1" operator="containsText" text="EN TERMINO">
      <formula>NOT(ISERROR(SEARCH("EN TERMINO",AY10)))</formula>
    </cfRule>
    <cfRule type="containsText" dxfId="407" priority="278" stopIfTrue="1" operator="containsText" text="ALERTA">
      <formula>NOT(ISERROR(SEARCH("ALERTA",AY10)))</formula>
    </cfRule>
  </conditionalFormatting>
  <conditionalFormatting sqref="AY13">
    <cfRule type="containsText" dxfId="406" priority="271" stopIfTrue="1" operator="containsText" text="EN TERMINO">
      <formula>NOT(ISERROR(SEARCH("EN TERMINO",AY13)))</formula>
    </cfRule>
    <cfRule type="dataBar" priority="275">
      <dataBar>
        <cfvo type="min"/>
        <cfvo type="max"/>
        <color rgb="FF638EC6"/>
      </dataBar>
    </cfRule>
    <cfRule type="containsText" dxfId="405" priority="274" stopIfTrue="1" operator="containsText" text="OK">
      <formula>NOT(ISERROR(SEARCH("OK",AY13)))</formula>
    </cfRule>
    <cfRule type="containsText" dxfId="404" priority="273" stopIfTrue="1" operator="containsText" text="ALERTA">
      <formula>NOT(ISERROR(SEARCH("ALERTA",AY13)))</formula>
    </cfRule>
    <cfRule type="containsText" priority="272" operator="containsText" text="AMARILLO">
      <formula>NOT(ISERROR(SEARCH("AMARILLO",AY13)))</formula>
    </cfRule>
  </conditionalFormatting>
  <conditionalFormatting sqref="AY16">
    <cfRule type="containsText" dxfId="403" priority="266" stopIfTrue="1" operator="containsText" text="EN TERMINO">
      <formula>NOT(ISERROR(SEARCH("EN TERMINO",AY16)))</formula>
    </cfRule>
    <cfRule type="containsText" priority="267" operator="containsText" text="AMARILLO">
      <formula>NOT(ISERROR(SEARCH("AMARILLO",AY16)))</formula>
    </cfRule>
    <cfRule type="containsText" dxfId="402" priority="268" stopIfTrue="1" operator="containsText" text="ALERTA">
      <formula>NOT(ISERROR(SEARCH("ALERTA",AY16)))</formula>
    </cfRule>
    <cfRule type="containsText" dxfId="401" priority="269" stopIfTrue="1" operator="containsText" text="OK">
      <formula>NOT(ISERROR(SEARCH("OK",AY16)))</formula>
    </cfRule>
    <cfRule type="dataBar" priority="270">
      <dataBar>
        <cfvo type="min"/>
        <cfvo type="max"/>
        <color rgb="FF638EC6"/>
      </dataBar>
    </cfRule>
  </conditionalFormatting>
  <conditionalFormatting sqref="AY19">
    <cfRule type="containsText" dxfId="400" priority="263" stopIfTrue="1" operator="containsText" text="ALERTA">
      <formula>NOT(ISERROR(SEARCH("ALERTA",AY19)))</formula>
    </cfRule>
    <cfRule type="dataBar" priority="265">
      <dataBar>
        <cfvo type="min"/>
        <cfvo type="max"/>
        <color rgb="FF638EC6"/>
      </dataBar>
    </cfRule>
    <cfRule type="containsText" dxfId="399" priority="261" stopIfTrue="1" operator="containsText" text="EN TERMINO">
      <formula>NOT(ISERROR(SEARCH("EN TERMINO",AY19)))</formula>
    </cfRule>
    <cfRule type="containsText" priority="262" operator="containsText" text="AMARILLO">
      <formula>NOT(ISERROR(SEARCH("AMARILLO",AY19)))</formula>
    </cfRule>
    <cfRule type="containsText" dxfId="398" priority="264" stopIfTrue="1" operator="containsText" text="OK">
      <formula>NOT(ISERROR(SEARCH("OK",AY19)))</formula>
    </cfRule>
  </conditionalFormatting>
  <conditionalFormatting sqref="AY22">
    <cfRule type="containsText" dxfId="397" priority="256" stopIfTrue="1" operator="containsText" text="EN TERMINO">
      <formula>NOT(ISERROR(SEARCH("EN TERMINO",AY22)))</formula>
    </cfRule>
    <cfRule type="containsText" dxfId="396" priority="258" stopIfTrue="1" operator="containsText" text="ALERTA">
      <formula>NOT(ISERROR(SEARCH("ALERTA",AY22)))</formula>
    </cfRule>
    <cfRule type="containsText" priority="257" operator="containsText" text="AMARILLO">
      <formula>NOT(ISERROR(SEARCH("AMARILLO",AY22)))</formula>
    </cfRule>
    <cfRule type="containsText" dxfId="395" priority="259" stopIfTrue="1" operator="containsText" text="OK">
      <formula>NOT(ISERROR(SEARCH("OK",AY22)))</formula>
    </cfRule>
    <cfRule type="dataBar" priority="260">
      <dataBar>
        <cfvo type="min"/>
        <cfvo type="max"/>
        <color rgb="FF638EC6"/>
      </dataBar>
    </cfRule>
  </conditionalFormatting>
  <conditionalFormatting sqref="AY25">
    <cfRule type="containsText" dxfId="394" priority="251" stopIfTrue="1" operator="containsText" text="EN TERMINO">
      <formula>NOT(ISERROR(SEARCH("EN TERMINO",AY25)))</formula>
    </cfRule>
    <cfRule type="dataBar" priority="255">
      <dataBar>
        <cfvo type="min"/>
        <cfvo type="max"/>
        <color rgb="FF638EC6"/>
      </dataBar>
    </cfRule>
    <cfRule type="containsText" dxfId="393" priority="254" stopIfTrue="1" operator="containsText" text="OK">
      <formula>NOT(ISERROR(SEARCH("OK",AY25)))</formula>
    </cfRule>
    <cfRule type="containsText" dxfId="392" priority="253" stopIfTrue="1" operator="containsText" text="ALERTA">
      <formula>NOT(ISERROR(SEARCH("ALERTA",AY25)))</formula>
    </cfRule>
    <cfRule type="containsText" priority="252" operator="containsText" text="AMARILLO">
      <formula>NOT(ISERROR(SEARCH("AMARILLO",AY25)))</formula>
    </cfRule>
  </conditionalFormatting>
  <conditionalFormatting sqref="AY28">
    <cfRule type="dataBar" priority="250">
      <dataBar>
        <cfvo type="min"/>
        <cfvo type="max"/>
        <color rgb="FF638EC6"/>
      </dataBar>
    </cfRule>
    <cfRule type="containsText" dxfId="391" priority="249" stopIfTrue="1" operator="containsText" text="OK">
      <formula>NOT(ISERROR(SEARCH("OK",AY28)))</formula>
    </cfRule>
    <cfRule type="containsText" dxfId="390" priority="248" stopIfTrue="1" operator="containsText" text="ALERTA">
      <formula>NOT(ISERROR(SEARCH("ALERTA",AY28)))</formula>
    </cfRule>
    <cfRule type="containsText" priority="247" operator="containsText" text="AMARILLO">
      <formula>NOT(ISERROR(SEARCH("AMARILLO",AY28)))</formula>
    </cfRule>
    <cfRule type="containsText" dxfId="389" priority="246" stopIfTrue="1" operator="containsText" text="EN TERMINO">
      <formula>NOT(ISERROR(SEARCH("EN TERMINO",AY28)))</formula>
    </cfRule>
  </conditionalFormatting>
  <conditionalFormatting sqref="AY31">
    <cfRule type="containsText" dxfId="388" priority="243" stopIfTrue="1" operator="containsText" text="ALERTA">
      <formula>NOT(ISERROR(SEARCH("ALERTA",AY31)))</formula>
    </cfRule>
    <cfRule type="containsText" dxfId="387" priority="244" stopIfTrue="1" operator="containsText" text="OK">
      <formula>NOT(ISERROR(SEARCH("OK",AY31)))</formula>
    </cfRule>
    <cfRule type="dataBar" priority="245">
      <dataBar>
        <cfvo type="min"/>
        <cfvo type="max"/>
        <color rgb="FF638EC6"/>
      </dataBar>
    </cfRule>
    <cfRule type="containsText" dxfId="386" priority="241" stopIfTrue="1" operator="containsText" text="EN TERMINO">
      <formula>NOT(ISERROR(SEARCH("EN TERMINO",AY31)))</formula>
    </cfRule>
    <cfRule type="containsText" priority="242" operator="containsText" text="AMARILLO">
      <formula>NOT(ISERROR(SEARCH("AMARILLO",AY31)))</formula>
    </cfRule>
  </conditionalFormatting>
  <conditionalFormatting sqref="AY34">
    <cfRule type="dataBar" priority="240">
      <dataBar>
        <cfvo type="min"/>
        <cfvo type="max"/>
        <color rgb="FF638EC6"/>
      </dataBar>
    </cfRule>
    <cfRule type="containsText" dxfId="385" priority="239" stopIfTrue="1" operator="containsText" text="OK">
      <formula>NOT(ISERROR(SEARCH("OK",AY34)))</formula>
    </cfRule>
    <cfRule type="containsText" dxfId="384" priority="238" stopIfTrue="1" operator="containsText" text="ALERTA">
      <formula>NOT(ISERROR(SEARCH("ALERTA",AY34)))</formula>
    </cfRule>
    <cfRule type="containsText" priority="237" operator="containsText" text="AMARILLO">
      <formula>NOT(ISERROR(SEARCH("AMARILLO",AY34)))</formula>
    </cfRule>
    <cfRule type="containsText" dxfId="383" priority="236" stopIfTrue="1" operator="containsText" text="EN TERMINO">
      <formula>NOT(ISERROR(SEARCH("EN TERMINO",AY34)))</formula>
    </cfRule>
  </conditionalFormatting>
  <conditionalFormatting sqref="AY37">
    <cfRule type="dataBar" priority="235">
      <dataBar>
        <cfvo type="min"/>
        <cfvo type="max"/>
        <color rgb="FF638EC6"/>
      </dataBar>
    </cfRule>
    <cfRule type="containsText" dxfId="382" priority="234" stopIfTrue="1" operator="containsText" text="OK">
      <formula>NOT(ISERROR(SEARCH("OK",AY37)))</formula>
    </cfRule>
    <cfRule type="containsText" dxfId="381" priority="233" stopIfTrue="1" operator="containsText" text="ALERTA">
      <formula>NOT(ISERROR(SEARCH("ALERTA",AY37)))</formula>
    </cfRule>
    <cfRule type="containsText" priority="232" operator="containsText" text="AMARILLO">
      <formula>NOT(ISERROR(SEARCH("AMARILLO",AY37)))</formula>
    </cfRule>
    <cfRule type="containsText" dxfId="380" priority="231" stopIfTrue="1" operator="containsText" text="EN TERMINO">
      <formula>NOT(ISERROR(SEARCH("EN TERMINO",AY37)))</formula>
    </cfRule>
  </conditionalFormatting>
  <conditionalFormatting sqref="AY40">
    <cfRule type="containsText" dxfId="379" priority="226" stopIfTrue="1" operator="containsText" text="EN TERMINO">
      <formula>NOT(ISERROR(SEARCH("EN TERMINO",AY40)))</formula>
    </cfRule>
    <cfRule type="containsText" dxfId="378" priority="228" stopIfTrue="1" operator="containsText" text="ALERTA">
      <formula>NOT(ISERROR(SEARCH("ALERTA",AY40)))</formula>
    </cfRule>
    <cfRule type="containsText" dxfId="377" priority="229" stopIfTrue="1" operator="containsText" text="OK">
      <formula>NOT(ISERROR(SEARCH("OK",AY40)))</formula>
    </cfRule>
    <cfRule type="containsText" priority="227" operator="containsText" text="AMARILLO">
      <formula>NOT(ISERROR(SEARCH("AMARILLO",AY40)))</formula>
    </cfRule>
    <cfRule type="dataBar" priority="230">
      <dataBar>
        <cfvo type="min"/>
        <cfvo type="max"/>
        <color rgb="FF638EC6"/>
      </dataBar>
    </cfRule>
  </conditionalFormatting>
  <conditionalFormatting sqref="AY43">
    <cfRule type="dataBar" priority="225">
      <dataBar>
        <cfvo type="min"/>
        <cfvo type="max"/>
        <color rgb="FF638EC6"/>
      </dataBar>
    </cfRule>
    <cfRule type="containsText" dxfId="376" priority="224" stopIfTrue="1" operator="containsText" text="OK">
      <formula>NOT(ISERROR(SEARCH("OK",AY43)))</formula>
    </cfRule>
    <cfRule type="containsText" dxfId="375" priority="223" stopIfTrue="1" operator="containsText" text="ALERTA">
      <formula>NOT(ISERROR(SEARCH("ALERTA",AY43)))</formula>
    </cfRule>
    <cfRule type="containsText" priority="222" operator="containsText" text="AMARILLO">
      <formula>NOT(ISERROR(SEARCH("AMARILLO",AY43)))</formula>
    </cfRule>
    <cfRule type="containsText" dxfId="374" priority="221" stopIfTrue="1" operator="containsText" text="EN TERMINO">
      <formula>NOT(ISERROR(SEARCH("EN TERMINO",AY43)))</formula>
    </cfRule>
  </conditionalFormatting>
  <conditionalFormatting sqref="BH4:BH45">
    <cfRule type="containsText" dxfId="373" priority="287" operator="containsText" text="cerrado">
      <formula>NOT(ISERROR(SEARCH("cerrado",BH4)))</formula>
    </cfRule>
    <cfRule type="containsText" dxfId="372" priority="288" operator="containsText" text="Abierto">
      <formula>NOT(ISERROR(SEARCH("Abierto",BH4)))</formula>
    </cfRule>
    <cfRule type="containsText" dxfId="371" priority="286" operator="containsText" text="cerrada">
      <formula>NOT(ISERROR(SEARCH("cerrada",BH4)))</formula>
    </cfRule>
  </conditionalFormatting>
  <dataValidations count="5">
    <dataValidation type="list" allowBlank="1" showInputMessage="1" showErrorMessage="1" sqref="C4:C45" xr:uid="{00000000-0002-0000-0100-000000000000}">
      <formula1>INDIRECT(B4)</formula1>
    </dataValidation>
    <dataValidation allowBlank="1" showDropDown="1" showInputMessage="1" showErrorMessage="1" sqref="BG4:BG45" xr:uid="{00000000-0002-0000-0100-000001000000}"/>
    <dataValidation type="list" allowBlank="1" showInputMessage="1" showErrorMessage="1" sqref="BE13 BE16 BE19 BE22 BE25 BE28 BE31 BE34 BE37 BE40 BE43 BE4 BE10 BE7" xr:uid="{00000000-0002-0000-0100-000002000000}">
      <formula1>$BK$4:$BM$4</formula1>
    </dataValidation>
    <dataValidation type="list" allowBlank="1" showInputMessage="1" showErrorMessage="1" sqref="BE17 BE20 BE23 BE26 BE29 BE32 BE35 BE38 BE41 BE44 BE5 BE11 BE8 BE14" xr:uid="{00000000-0002-0000-0100-000003000000}">
      <formula1>$BK$4:$BL$4</formula1>
    </dataValidation>
    <dataValidation type="list" allowBlank="1" showInputMessage="1" showErrorMessage="1" sqref="M4" xr:uid="{00000000-0002-0000-0100-000004000000}">
      <formula1>"Correctiva, Preventiva, Acción de mejora"</formula1>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cellIs" priority="298" operator="equal" id="{54EB2B79-17A1-4123-97D2-9AB45191760A}">
            <xm:f>Hoja1!$J$25</xm:f>
            <x14:dxf>
              <fill>
                <patternFill>
                  <bgColor rgb="FFFFC000"/>
                </patternFill>
              </fill>
            </x14:dxf>
          </x14:cfRule>
          <x14:cfRule type="cellIs" priority="299" operator="equal" id="{1767AB70-AFFF-4408-8971-257C2FE22E69}">
            <xm:f>Hoja1!$J$24</xm:f>
            <x14:dxf>
              <fill>
                <patternFill>
                  <bgColor rgb="FFFFFF00"/>
                </patternFill>
              </fill>
            </x14:dxf>
          </x14:cfRule>
          <x14:cfRule type="cellIs" priority="300" operator="equal" id="{0D6FA308-DB72-43E2-AD53-D71F01D18893}">
            <xm:f>Hoja1!$J$23</xm:f>
            <x14:dxf>
              <font>
                <strike val="0"/>
              </font>
              <fill>
                <patternFill>
                  <bgColor rgb="FFFFFF00"/>
                </patternFill>
              </fill>
            </x14:dxf>
          </x14:cfRule>
          <x14:cfRule type="cellIs" priority="294" operator="equal" id="{9FB1C4DC-EDE0-46A2-B36F-C159C05CF524}">
            <xm:f>Hoja1!$J$28</xm:f>
            <x14:dxf>
              <fill>
                <patternFill>
                  <bgColor rgb="FFFFC000"/>
                </patternFill>
              </fill>
            </x14:dxf>
          </x14:cfRule>
          <x14:cfRule type="cellIs" priority="295" operator="equal" id="{F39C4E9D-CCBC-4280-B87F-6D2E6330C10A}">
            <xm:f>Hoja1!#REF!</xm:f>
            <x14:dxf>
              <font>
                <color theme="1"/>
              </font>
              <fill>
                <patternFill>
                  <bgColor rgb="FF00B050"/>
                </patternFill>
              </fill>
            </x14:dxf>
          </x14:cfRule>
          <x14:cfRule type="cellIs" priority="296" operator="equal" id="{87C2D2B4-F5B7-4B6C-A521-E2AADC27F532}">
            <xm:f>Hoja1!$J$27</xm:f>
            <x14:dxf>
              <font>
                <color theme="1"/>
              </font>
              <fill>
                <patternFill>
                  <bgColor rgb="FF00B050"/>
                </patternFill>
              </fill>
            </x14:dxf>
          </x14:cfRule>
          <x14:cfRule type="cellIs" priority="297" operator="equal" id="{242CAA55-E7C2-4E63-B163-3A2D4592AD32}">
            <xm:f>Hoja1!$J$26</xm:f>
            <x14:dxf>
              <fill>
                <patternFill>
                  <bgColor rgb="FFFF0000"/>
                </patternFill>
              </fill>
            </x14:dxf>
          </x14:cfRule>
          <xm:sqref>AA4:AA45 AJ4:AJ45 AS4:AS45 BA4:BA45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5000000}">
          <x14:formula1>
            <xm:f>Hoja1!$J$23:$J$28</xm:f>
          </x14:formula1>
          <xm:sqref>AA4:AA45 AJ4:AJ45 AS4:AS45 BA4:BA45</xm:sqref>
        </x14:dataValidation>
        <x14:dataValidation type="list" allowBlank="1" showInputMessage="1" showErrorMessage="1" xr:uid="{00000000-0002-0000-0100-000006000000}">
          <x14:formula1>
            <xm:f>Hoja1!$I$1:$J$1</xm:f>
          </x14:formula1>
          <xm:sqref>B4:B45</xm:sqref>
        </x14:dataValidation>
        <x14:dataValidation type="list" allowBlank="1" showInputMessage="1" showErrorMessage="1" xr:uid="{00000000-0002-0000-0100-000007000000}">
          <x14:formula1>
            <xm:f>Hoja1!$L$23:$L$24</xm:f>
          </x14:formula1>
          <xm:sqref>BF4:BF45</xm:sqref>
        </x14:dataValidation>
        <x14:dataValidation type="list" allowBlank="1" showInputMessage="1" showErrorMessage="1" xr:uid="{00000000-0002-0000-0100-000008000000}">
          <x14:formula1>
            <xm:f>Hoja1!$F$23:$F$25</xm:f>
          </x14:formula1>
          <xm:sqref>M5:M45</xm:sqref>
        </x14:dataValidation>
        <x14:dataValidation type="list" allowBlank="1" showInputMessage="1" showErrorMessage="1" xr:uid="{00000000-0002-0000-0100-000009000000}">
          <x14:formula1>
            <xm:f>Hoja1!$B$5:$B$6</xm:f>
          </x14:formula1>
          <xm:sqref>BB4:BD45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00B050"/>
  </sheetPr>
  <dimension ref="B1:BM30"/>
  <sheetViews>
    <sheetView zoomScaleNormal="100" workbookViewId="0">
      <pane xSplit="4" ySplit="2" topLeftCell="E9" activePane="bottomRight" state="frozen"/>
      <selection pane="topRight" activeCell="E1" sqref="E1"/>
      <selection pane="bottomLeft" activeCell="A3" sqref="A3"/>
      <selection pane="bottomRight" activeCell="E9" sqref="E9"/>
    </sheetView>
  </sheetViews>
  <sheetFormatPr baseColWidth="10" defaultColWidth="20.140625" defaultRowHeight="39.950000000000003" customHeight="1" outlineLevelCol="1" x14ac:dyDescent="0.2"/>
  <cols>
    <col min="1" max="1" width="4.140625" style="138" customWidth="1"/>
    <col min="2" max="6" width="20.140625" style="138"/>
    <col min="7" max="7" width="37.7109375" style="138" customWidth="1"/>
    <col min="8" max="8" width="20.140625" style="138"/>
    <col min="9" max="9" width="28.140625" style="140" customWidth="1"/>
    <col min="10" max="10" width="20.140625" style="140"/>
    <col min="11" max="17" width="20.140625" style="138"/>
    <col min="18" max="18" width="20.140625" style="138" customWidth="1"/>
    <col min="19" max="27" width="20.140625" style="139" hidden="1" customWidth="1"/>
    <col min="28" max="28" width="20.140625" style="139" customWidth="1"/>
    <col min="29" max="29" width="20.140625" style="139" bestFit="1" customWidth="1"/>
    <col min="30" max="30" width="20.140625" style="277" bestFit="1" customWidth="1"/>
    <col min="31" max="33" width="20.140625" style="139" bestFit="1" customWidth="1"/>
    <col min="34" max="34" width="32.28515625" style="139" customWidth="1"/>
    <col min="35" max="35" width="20.140625" style="139" bestFit="1" customWidth="1"/>
    <col min="36" max="36" width="20.140625" style="269" bestFit="1" customWidth="1"/>
    <col min="37" max="51" width="0" style="139" hidden="1" customWidth="1" outlineLevel="1"/>
    <col min="52" max="52" width="44" style="139" hidden="1" customWidth="1" outlineLevel="1"/>
    <col min="53" max="53" width="0" style="139" hidden="1" customWidth="1" outlineLevel="1"/>
    <col min="54" max="54" width="23.42578125" style="139" customWidth="1" outlineLevel="1"/>
    <col min="55" max="58" width="20.140625" style="139" outlineLevel="1"/>
    <col min="59" max="60" width="20.140625" style="139"/>
    <col min="61" max="61" width="26.85546875" style="139" customWidth="1"/>
    <col min="62" max="62" width="20.140625" style="138"/>
    <col min="63" max="63" width="8.85546875" style="138" customWidth="1"/>
    <col min="64" max="64" width="8.42578125" style="138" customWidth="1"/>
    <col min="65" max="16384" width="20.140625" style="138"/>
  </cols>
  <sheetData>
    <row r="1" spans="2:65" ht="18.75" customHeight="1" x14ac:dyDescent="0.25">
      <c r="B1" s="330" t="s">
        <v>6</v>
      </c>
      <c r="C1" s="330"/>
      <c r="D1" s="330"/>
      <c r="E1" s="330"/>
      <c r="F1" s="330"/>
      <c r="G1" s="330"/>
      <c r="H1" s="343" t="s">
        <v>21</v>
      </c>
      <c r="I1" s="343"/>
      <c r="J1" s="343"/>
      <c r="K1" s="343"/>
      <c r="L1" s="343"/>
      <c r="M1" s="343"/>
      <c r="N1" s="343"/>
      <c r="O1" s="343"/>
      <c r="P1" s="343"/>
      <c r="Q1" s="343"/>
      <c r="R1" s="343"/>
      <c r="S1" s="337" t="s">
        <v>43</v>
      </c>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44"/>
      <c r="BC1" s="344"/>
      <c r="BD1" s="344"/>
      <c r="BE1" s="344"/>
      <c r="BF1" s="344"/>
      <c r="BG1" s="344"/>
      <c r="BH1" s="344"/>
      <c r="BI1" s="344"/>
      <c r="BJ1" s="344"/>
    </row>
    <row r="2" spans="2:65" ht="18.75" customHeight="1" x14ac:dyDescent="0.25">
      <c r="B2" s="330"/>
      <c r="C2" s="330"/>
      <c r="D2" s="330"/>
      <c r="E2" s="330"/>
      <c r="F2" s="330"/>
      <c r="G2" s="330"/>
      <c r="H2" s="343"/>
      <c r="I2" s="343"/>
      <c r="J2" s="343"/>
      <c r="K2" s="343"/>
      <c r="L2" s="343"/>
      <c r="M2" s="343"/>
      <c r="N2" s="343"/>
      <c r="O2" s="343"/>
      <c r="P2" s="343"/>
      <c r="Q2" s="343"/>
      <c r="R2" s="343"/>
      <c r="S2" s="337" t="s">
        <v>80</v>
      </c>
      <c r="T2" s="337"/>
      <c r="U2" s="337"/>
      <c r="V2" s="337"/>
      <c r="W2" s="337"/>
      <c r="X2" s="337"/>
      <c r="Y2" s="337"/>
      <c r="Z2" s="337"/>
      <c r="AA2" s="337"/>
      <c r="AB2" s="340" t="s">
        <v>81</v>
      </c>
      <c r="AC2" s="340"/>
      <c r="AD2" s="340"/>
      <c r="AE2" s="340"/>
      <c r="AF2" s="340"/>
      <c r="AG2" s="340"/>
      <c r="AH2" s="340"/>
      <c r="AI2" s="340"/>
      <c r="AJ2" s="340"/>
      <c r="AK2" s="341" t="s">
        <v>82</v>
      </c>
      <c r="AL2" s="341"/>
      <c r="AM2" s="341"/>
      <c r="AN2" s="341"/>
      <c r="AO2" s="341"/>
      <c r="AP2" s="341"/>
      <c r="AQ2" s="341"/>
      <c r="AR2" s="341"/>
      <c r="AS2" s="341"/>
      <c r="AT2" s="342" t="s">
        <v>83</v>
      </c>
      <c r="AU2" s="342"/>
      <c r="AV2" s="342"/>
      <c r="AW2" s="342"/>
      <c r="AX2" s="342"/>
      <c r="AY2" s="342"/>
      <c r="AZ2" s="342"/>
      <c r="BA2" s="342"/>
      <c r="BB2" s="344"/>
      <c r="BC2" s="344"/>
      <c r="BD2" s="344"/>
      <c r="BE2" s="344"/>
      <c r="BF2" s="344"/>
      <c r="BG2" s="344"/>
      <c r="BH2" s="344"/>
      <c r="BI2" s="344"/>
      <c r="BJ2" s="344"/>
    </row>
    <row r="3" spans="2:65" ht="116.25" customHeight="1" x14ac:dyDescent="0.25">
      <c r="B3" s="143" t="s">
        <v>9</v>
      </c>
      <c r="C3" s="143" t="s">
        <v>11</v>
      </c>
      <c r="D3" s="143" t="s">
        <v>13</v>
      </c>
      <c r="E3" s="143" t="s">
        <v>15</v>
      </c>
      <c r="F3" s="143" t="s">
        <v>17</v>
      </c>
      <c r="G3" s="143" t="s">
        <v>19</v>
      </c>
      <c r="H3" s="144" t="s">
        <v>84</v>
      </c>
      <c r="I3" s="144" t="s">
        <v>24</v>
      </c>
      <c r="J3" s="144" t="s">
        <v>26</v>
      </c>
      <c r="K3" s="144" t="s">
        <v>28</v>
      </c>
      <c r="L3" s="144" t="s">
        <v>30</v>
      </c>
      <c r="M3" s="144" t="s">
        <v>85</v>
      </c>
      <c r="N3" s="144" t="s">
        <v>34</v>
      </c>
      <c r="O3" s="144" t="s">
        <v>36</v>
      </c>
      <c r="P3" s="144" t="s">
        <v>86</v>
      </c>
      <c r="Q3" s="144" t="s">
        <v>87</v>
      </c>
      <c r="R3" s="144" t="s">
        <v>88</v>
      </c>
      <c r="S3" s="145" t="s">
        <v>89</v>
      </c>
      <c r="T3" s="145" t="s">
        <v>90</v>
      </c>
      <c r="U3" s="145" t="s">
        <v>91</v>
      </c>
      <c r="V3" s="145" t="s">
        <v>92</v>
      </c>
      <c r="W3" s="145" t="s">
        <v>93</v>
      </c>
      <c r="X3" s="145" t="s">
        <v>94</v>
      </c>
      <c r="Y3" s="145" t="s">
        <v>95</v>
      </c>
      <c r="Z3" s="145" t="s">
        <v>96</v>
      </c>
      <c r="AA3" s="145" t="s">
        <v>57</v>
      </c>
      <c r="AB3" s="146" t="s">
        <v>97</v>
      </c>
      <c r="AC3" s="146" t="s">
        <v>98</v>
      </c>
      <c r="AD3" s="146" t="s">
        <v>99</v>
      </c>
      <c r="AE3" s="146" t="s">
        <v>100</v>
      </c>
      <c r="AF3" s="146" t="s">
        <v>101</v>
      </c>
      <c r="AG3" s="146" t="s">
        <v>102</v>
      </c>
      <c r="AH3" s="146" t="s">
        <v>103</v>
      </c>
      <c r="AI3" s="146" t="s">
        <v>104</v>
      </c>
      <c r="AJ3" s="146" t="s">
        <v>57</v>
      </c>
      <c r="AK3" s="147" t="s">
        <v>105</v>
      </c>
      <c r="AL3" s="147" t="s">
        <v>106</v>
      </c>
      <c r="AM3" s="147" t="s">
        <v>107</v>
      </c>
      <c r="AN3" s="147" t="s">
        <v>108</v>
      </c>
      <c r="AO3" s="147" t="s">
        <v>109</v>
      </c>
      <c r="AP3" s="147" t="s">
        <v>110</v>
      </c>
      <c r="AQ3" s="147" t="s">
        <v>111</v>
      </c>
      <c r="AR3" s="147" t="s">
        <v>112</v>
      </c>
      <c r="AS3" s="147" t="s">
        <v>57</v>
      </c>
      <c r="AT3" s="143" t="s">
        <v>113</v>
      </c>
      <c r="AU3" s="143" t="s">
        <v>114</v>
      </c>
      <c r="AV3" s="143" t="s">
        <v>115</v>
      </c>
      <c r="AW3" s="143" t="s">
        <v>116</v>
      </c>
      <c r="AX3" s="143" t="s">
        <v>117</v>
      </c>
      <c r="AY3" s="143" t="s">
        <v>118</v>
      </c>
      <c r="AZ3" s="143" t="s">
        <v>119</v>
      </c>
      <c r="BA3" s="143" t="s">
        <v>57</v>
      </c>
      <c r="BB3" s="180" t="s">
        <v>61</v>
      </c>
      <c r="BC3" s="180" t="s">
        <v>63</v>
      </c>
      <c r="BD3" s="180" t="s">
        <v>65</v>
      </c>
      <c r="BE3" s="180" t="s">
        <v>67</v>
      </c>
      <c r="BF3" s="180" t="s">
        <v>69</v>
      </c>
      <c r="BG3" s="180" t="s">
        <v>71</v>
      </c>
      <c r="BH3" s="180" t="s">
        <v>73</v>
      </c>
      <c r="BI3" s="180" t="s">
        <v>75</v>
      </c>
      <c r="BJ3" s="180" t="s">
        <v>120</v>
      </c>
    </row>
    <row r="4" spans="2:65" ht="108.75" customHeight="1" x14ac:dyDescent="0.2">
      <c r="B4" s="149" t="s">
        <v>121</v>
      </c>
      <c r="C4" s="149" t="s">
        <v>122</v>
      </c>
      <c r="D4" s="262" t="s">
        <v>140</v>
      </c>
      <c r="E4" s="245" t="s">
        <v>141</v>
      </c>
      <c r="F4" s="246">
        <v>163</v>
      </c>
      <c r="G4" s="226" t="s">
        <v>142</v>
      </c>
      <c r="H4" s="247" t="s">
        <v>143</v>
      </c>
      <c r="I4" s="199" t="s">
        <v>144</v>
      </c>
      <c r="J4" s="212">
        <v>21</v>
      </c>
      <c r="K4" s="248" t="s">
        <v>145</v>
      </c>
      <c r="L4" s="249">
        <v>2</v>
      </c>
      <c r="M4" s="199" t="s">
        <v>146</v>
      </c>
      <c r="N4" s="250" t="s">
        <v>147</v>
      </c>
      <c r="O4" s="251">
        <v>1</v>
      </c>
      <c r="P4" s="228">
        <v>44769</v>
      </c>
      <c r="Q4" s="228">
        <v>45016</v>
      </c>
      <c r="R4" s="255">
        <v>46752</v>
      </c>
      <c r="S4" s="215">
        <v>46112</v>
      </c>
      <c r="T4" s="151"/>
      <c r="U4" s="151"/>
      <c r="V4" s="187" t="str">
        <f>(IF(U4="","",IF(OR($L4=0,$L4="",#REF!=""),"",U4/$L4)))</f>
        <v/>
      </c>
      <c r="W4" s="185" t="str">
        <f>(IF(OR($O4="",V4=""),"",IF(OR($O4=0,V4=0),0,IF((V4*100%)/$O4&gt;100%,100%,(V4*100%)/$O4))))</f>
        <v/>
      </c>
      <c r="X4" s="204" t="str">
        <f t="shared" ref="X4" si="0">IF(U4="","",IF(W4&lt;100%, IF(W4&lt;100%, "ALERTA","EN ejecución"), IF(W4=100%, "OK", "EN ejecución")))</f>
        <v/>
      </c>
      <c r="Y4" s="151"/>
      <c r="Z4" s="151"/>
      <c r="AA4" s="151"/>
      <c r="AB4" s="255">
        <v>46203</v>
      </c>
      <c r="AC4" s="273" t="s">
        <v>148</v>
      </c>
      <c r="AD4" s="283">
        <v>0.6</v>
      </c>
      <c r="AE4" s="187">
        <f>(IF(AD4="","",IF(OR($L4=0,$L4="",AB4=""),"",AD4/$L4)))</f>
        <v>0.3</v>
      </c>
      <c r="AF4" s="185">
        <f>(IF(OR($O4="",AE4=""),"",IF(OR($O4=0,AE4=0),0,IF((AE4*100%)/$O4&gt;100%,100%,(AE4*100%)/$O4))))</f>
        <v>0.3</v>
      </c>
      <c r="AG4" s="204" t="str">
        <f t="shared" ref="AG4" si="1">IF(AD4="","",IF(AF4&lt;100%, IF(AF4&lt;100%, "ALERTA","EN ejecución"), IF(AF4=100%, "OK", "EN ejecución")))</f>
        <v>ALERTA</v>
      </c>
      <c r="AH4" s="270" t="s">
        <v>149</v>
      </c>
      <c r="AI4" s="182" t="s">
        <v>135</v>
      </c>
      <c r="AJ4" s="182" t="s">
        <v>136</v>
      </c>
      <c r="AK4" s="151"/>
      <c r="AL4" s="151"/>
      <c r="AM4" s="151"/>
      <c r="AN4" s="151"/>
      <c r="AO4" s="151"/>
      <c r="AP4" s="204" t="str">
        <f>IF(AM4="","",IF(AO4&lt;100%, IF(AO4&lt;100%, "ALERTA","EN EJECUCIÓN"), IF(AO4=100%, "OK", "EN EJECUCIÓN")))</f>
        <v/>
      </c>
      <c r="AQ4" s="151"/>
      <c r="AR4" s="151"/>
      <c r="AS4" s="151"/>
      <c r="AT4" s="186"/>
      <c r="AU4" s="151"/>
      <c r="AV4" s="182"/>
      <c r="AW4" s="187" t="str">
        <f>(IF(AV4="","",IF(OR($O4=0,$O4="",AT4=""),"",AV4/$O4)))</f>
        <v/>
      </c>
      <c r="AX4" s="185" t="str">
        <f>(IF(OR($R4="",AW4=""),"",IF(OR($R4=0,AW4=0),0,IF((AW4*100%)/$R4&gt;100%,100%,(AW4*100%)/$R4))))</f>
        <v/>
      </c>
      <c r="AY4" s="204" t="str">
        <f>IF(AV4="","",IF(AX4&lt;100%, IF(AX4&lt;100%, "ALERTA","EN EJECUCIÓN"), IF(AX4=100%, "OK", "EN EJECUCIÓN")))</f>
        <v/>
      </c>
      <c r="AZ4" s="151"/>
      <c r="BA4" s="151"/>
      <c r="BB4" s="182"/>
      <c r="BC4" s="171"/>
      <c r="BD4" s="171"/>
      <c r="BE4" s="171"/>
      <c r="BF4" s="171"/>
      <c r="BG4" s="244" t="str">
        <f>IF(AND(BA4="Cumplida",BB4="SI",BC4="SI",BD4="SI",(OR(BE4="NO",BE4="NO APLICA")),BF4="Estructural"),"EFECTIVA",IF(AND(BA4="CUMPLIDA",OR(BB4="NO",BC4="NO",BD4="NO",BE4="SI",BF4="PUNTUAL")),"INEFECTIVA","NO APLICA"))</f>
        <v>NO APLICA</v>
      </c>
      <c r="BH4" s="188" t="str">
        <f>IF(BG4="EFECTIVA","NO",IF(BG4="INEFECTIVA","SI","NO APLICA"))</f>
        <v>NO APLICA</v>
      </c>
      <c r="BI4" s="151"/>
      <c r="BJ4" s="149"/>
      <c r="BK4" s="181" t="s">
        <v>137</v>
      </c>
      <c r="BL4" s="181" t="s">
        <v>138</v>
      </c>
      <c r="BM4" s="181" t="s">
        <v>139</v>
      </c>
    </row>
    <row r="5" spans="2:65" ht="108.75" customHeight="1" x14ac:dyDescent="0.2">
      <c r="B5" s="149" t="s">
        <v>121</v>
      </c>
      <c r="C5" s="149" t="s">
        <v>122</v>
      </c>
      <c r="D5" s="263" t="s">
        <v>150</v>
      </c>
      <c r="E5" s="149"/>
      <c r="F5" s="197">
        <v>239</v>
      </c>
      <c r="G5" s="247" t="s">
        <v>151</v>
      </c>
      <c r="H5" s="247" t="s">
        <v>152</v>
      </c>
      <c r="I5" s="199" t="s">
        <v>144</v>
      </c>
      <c r="J5" s="212">
        <v>22</v>
      </c>
      <c r="K5" s="248" t="s">
        <v>145</v>
      </c>
      <c r="L5" s="249">
        <v>2</v>
      </c>
      <c r="M5" s="209" t="s">
        <v>146</v>
      </c>
      <c r="N5" s="209" t="s">
        <v>147</v>
      </c>
      <c r="O5" s="251">
        <v>1</v>
      </c>
      <c r="P5" s="213">
        <v>44852</v>
      </c>
      <c r="Q5" s="228">
        <v>45016</v>
      </c>
      <c r="R5" s="255">
        <v>46752</v>
      </c>
      <c r="S5" s="221">
        <v>46203</v>
      </c>
      <c r="T5" s="151"/>
      <c r="U5" s="151"/>
      <c r="V5" s="151"/>
      <c r="W5" s="151"/>
      <c r="X5" s="151"/>
      <c r="Y5" s="151"/>
      <c r="Z5" s="151"/>
      <c r="AA5" s="151"/>
      <c r="AB5" s="255">
        <v>46203</v>
      </c>
      <c r="AC5" s="273" t="s">
        <v>148</v>
      </c>
      <c r="AD5" s="283">
        <v>0.6</v>
      </c>
      <c r="AE5" s="187">
        <f t="shared" ref="AE5:AE27" si="2">(IF(AD5="","",IF(OR($L5=0,$L5="",AB5=""),"",AD5/$L5)))</f>
        <v>0.3</v>
      </c>
      <c r="AF5" s="185">
        <f t="shared" ref="AF5:AF30" si="3">(IF(OR($O5="",AE5=""),"",IF(OR($O5=0,AE5=0),0,IF((AE5*100%)/$O5&gt;100%,100%,(AE5*100%)/$O5))))</f>
        <v>0.3</v>
      </c>
      <c r="AG5" s="204" t="str">
        <f t="shared" ref="AG5:AG27" si="4">IF(AD5="","",IF(AF5&lt;100%, IF(AF5&lt;100%, "ALERTA","EN ejecución"), IF(AF5=100%, "OK", "EN ejecución")))</f>
        <v>ALERTA</v>
      </c>
      <c r="AH5" s="270" t="s">
        <v>149</v>
      </c>
      <c r="AI5" s="182" t="s">
        <v>135</v>
      </c>
      <c r="AJ5" s="182" t="s">
        <v>136</v>
      </c>
      <c r="AK5" s="151"/>
      <c r="AL5" s="151"/>
      <c r="AM5" s="151"/>
      <c r="AN5" s="151"/>
      <c r="AO5" s="151"/>
      <c r="AP5" s="151"/>
      <c r="AQ5" s="151"/>
      <c r="AR5" s="151"/>
      <c r="AS5" s="151"/>
      <c r="AT5" s="151"/>
      <c r="AU5" s="151"/>
      <c r="AV5" s="151"/>
      <c r="AW5" s="151"/>
      <c r="AX5" s="151"/>
      <c r="AY5" s="151"/>
      <c r="AZ5" s="151"/>
      <c r="BA5" s="151"/>
      <c r="BB5" s="182"/>
      <c r="BC5" s="171"/>
      <c r="BD5" s="171"/>
      <c r="BE5" s="171"/>
      <c r="BF5" s="171"/>
      <c r="BG5" s="244" t="str">
        <f t="shared" ref="BG5:BG30" si="5">IF(AND(BA5="Cumplida",BB5="SI",BC5="SI",BD5="SI",(OR(BE5="NO",BE5="NO APLICA")),BF5="Estructural"),"EFECTIVA",IF(AND(BA5="CUMPLIDA",OR(BB5="NO",BC5="NO",BD5="NO",BE5="SI",BF5="PUNTUAL")),"INEFECTIVA","NO APLICA"))</f>
        <v>NO APLICA</v>
      </c>
      <c r="BH5" s="188" t="str">
        <f t="shared" ref="BH5:BH30" si="6">IF(BG5="EFECTIVA","NO",IF(BG5="INEFECTIVA","SI","NO APLICA"))</f>
        <v>NO APLICA</v>
      </c>
      <c r="BI5" s="151"/>
      <c r="BJ5" s="149"/>
    </row>
    <row r="6" spans="2:65" ht="108.75" customHeight="1" x14ac:dyDescent="0.2">
      <c r="B6" s="149" t="s">
        <v>121</v>
      </c>
      <c r="C6" s="149" t="s">
        <v>122</v>
      </c>
      <c r="D6" s="196" t="s">
        <v>153</v>
      </c>
      <c r="E6" s="149"/>
      <c r="F6" s="197">
        <v>278</v>
      </c>
      <c r="G6" s="226" t="s">
        <v>154</v>
      </c>
      <c r="H6" s="209" t="s">
        <v>155</v>
      </c>
      <c r="I6" s="199" t="s">
        <v>144</v>
      </c>
      <c r="J6" s="212">
        <v>23</v>
      </c>
      <c r="K6" s="248" t="s">
        <v>145</v>
      </c>
      <c r="L6" s="249">
        <v>2</v>
      </c>
      <c r="M6" s="209" t="s">
        <v>146</v>
      </c>
      <c r="N6" s="209" t="s">
        <v>147</v>
      </c>
      <c r="O6" s="251">
        <v>1</v>
      </c>
      <c r="P6" s="213">
        <v>44931</v>
      </c>
      <c r="Q6" s="213">
        <v>45107</v>
      </c>
      <c r="R6" s="255">
        <v>46752</v>
      </c>
      <c r="S6" s="223"/>
      <c r="T6" s="151"/>
      <c r="U6" s="151"/>
      <c r="V6" s="151"/>
      <c r="W6" s="151"/>
      <c r="X6" s="151"/>
      <c r="Y6" s="151"/>
      <c r="Z6" s="151"/>
      <c r="AA6" s="151"/>
      <c r="AB6" s="255">
        <v>46203</v>
      </c>
      <c r="AC6" s="273" t="s">
        <v>148</v>
      </c>
      <c r="AD6" s="283">
        <v>0.6</v>
      </c>
      <c r="AE6" s="187">
        <f t="shared" si="2"/>
        <v>0.3</v>
      </c>
      <c r="AF6" s="185">
        <f t="shared" si="3"/>
        <v>0.3</v>
      </c>
      <c r="AG6" s="204" t="str">
        <f t="shared" si="4"/>
        <v>ALERTA</v>
      </c>
      <c r="AH6" s="270" t="s">
        <v>149</v>
      </c>
      <c r="AI6" s="182" t="s">
        <v>135</v>
      </c>
      <c r="AJ6" s="182" t="s">
        <v>136</v>
      </c>
      <c r="AK6" s="151"/>
      <c r="AL6" s="151"/>
      <c r="AM6" s="151"/>
      <c r="AN6" s="151"/>
      <c r="AO6" s="151"/>
      <c r="AP6" s="151"/>
      <c r="AQ6" s="151"/>
      <c r="AR6" s="151"/>
      <c r="AS6" s="151"/>
      <c r="AT6" s="151"/>
      <c r="AU6" s="151"/>
      <c r="AV6" s="151"/>
      <c r="AW6" s="151"/>
      <c r="AX6" s="151"/>
      <c r="AY6" s="151"/>
      <c r="AZ6" s="151"/>
      <c r="BA6" s="151"/>
      <c r="BB6" s="182"/>
      <c r="BC6" s="151"/>
      <c r="BD6" s="151"/>
      <c r="BE6" s="151"/>
      <c r="BF6" s="151"/>
      <c r="BG6" s="244" t="str">
        <f t="shared" si="5"/>
        <v>NO APLICA</v>
      </c>
      <c r="BH6" s="188" t="str">
        <f t="shared" si="6"/>
        <v>NO APLICA</v>
      </c>
      <c r="BI6" s="151"/>
      <c r="BJ6" s="149"/>
    </row>
    <row r="7" spans="2:65" ht="108.75" customHeight="1" x14ac:dyDescent="0.2">
      <c r="B7" s="149" t="s">
        <v>121</v>
      </c>
      <c r="C7" s="149" t="s">
        <v>122</v>
      </c>
      <c r="D7" s="345" t="s">
        <v>156</v>
      </c>
      <c r="E7" s="264" t="s">
        <v>157</v>
      </c>
      <c r="F7" s="197">
        <v>282</v>
      </c>
      <c r="G7" s="226" t="s">
        <v>158</v>
      </c>
      <c r="H7" s="226" t="s">
        <v>159</v>
      </c>
      <c r="I7" s="199" t="s">
        <v>144</v>
      </c>
      <c r="J7" s="212">
        <v>24</v>
      </c>
      <c r="K7" s="248" t="s">
        <v>145</v>
      </c>
      <c r="L7" s="249">
        <v>2</v>
      </c>
      <c r="M7" s="149" t="s">
        <v>129</v>
      </c>
      <c r="N7" s="209" t="s">
        <v>160</v>
      </c>
      <c r="O7" s="251">
        <v>1</v>
      </c>
      <c r="P7" s="213">
        <v>44981</v>
      </c>
      <c r="Q7" s="213">
        <v>45260</v>
      </c>
      <c r="R7" s="255">
        <v>46752</v>
      </c>
      <c r="S7" s="221">
        <v>46203</v>
      </c>
      <c r="T7" s="151"/>
      <c r="U7" s="151"/>
      <c r="V7" s="151"/>
      <c r="W7" s="151"/>
      <c r="X7" s="204" t="str">
        <f>IF(U7="","",IF(W7&lt;100%, IF(W7&lt;100%, "ALERTA","EN EJECUCIÓN"), IF(W7=100%, "OK", "EN EJECUCIÓN")))</f>
        <v/>
      </c>
      <c r="Y7" s="151"/>
      <c r="Z7" s="151"/>
      <c r="AA7" s="151"/>
      <c r="AB7" s="255">
        <v>46203</v>
      </c>
      <c r="AC7" s="273" t="s">
        <v>148</v>
      </c>
      <c r="AD7" s="283">
        <v>0.6</v>
      </c>
      <c r="AE7" s="187">
        <f t="shared" si="2"/>
        <v>0.3</v>
      </c>
      <c r="AF7" s="185">
        <f t="shared" si="3"/>
        <v>0.3</v>
      </c>
      <c r="AG7" s="204" t="str">
        <f t="shared" si="4"/>
        <v>ALERTA</v>
      </c>
      <c r="AH7" s="270" t="s">
        <v>149</v>
      </c>
      <c r="AI7" s="182" t="s">
        <v>135</v>
      </c>
      <c r="AJ7" s="182" t="s">
        <v>136</v>
      </c>
      <c r="AK7" s="151"/>
      <c r="AL7" s="151"/>
      <c r="AM7" s="151"/>
      <c r="AN7" s="151"/>
      <c r="AO7" s="151"/>
      <c r="AP7" s="204" t="str">
        <f>IF(AM7="","",IF(AO7&lt;100%, IF(AO7&lt;100%, "ALERTA","EN EJECUCIÓN"), IF(AO7=100%, "OK", "EN EJECUCIÓN")))</f>
        <v/>
      </c>
      <c r="AQ7" s="151"/>
      <c r="AR7" s="151"/>
      <c r="AS7" s="151"/>
      <c r="AT7" s="186"/>
      <c r="AU7" s="151"/>
      <c r="AV7" s="182"/>
      <c r="AW7" s="187" t="str">
        <f>(IF(AV7="","",IF(OR($N7=0,$N7="",AT7=""),"",AV7/$N7)))</f>
        <v/>
      </c>
      <c r="AX7" s="185" t="str">
        <f>(IF(OR($Q7="",AW7=""),"",IF(OR($Q7=0,AW7=0),0,IF((AW7*100%)/$Q7&gt;100%,100%,(AW7*100%)/$Q7))))</f>
        <v/>
      </c>
      <c r="AY7" s="204" t="str">
        <f>IF(AV7="","",IF(AX7&lt;100%, IF(AX7&lt;100%, "ALERTA","EN EJECUCIÓN"), IF(AX7=100%, "OK", "EN EJECUCIÓN")))</f>
        <v/>
      </c>
      <c r="AZ7" s="151"/>
      <c r="BA7" s="151"/>
      <c r="BB7" s="182"/>
      <c r="BC7" s="171"/>
      <c r="BD7" s="171"/>
      <c r="BE7" s="171"/>
      <c r="BF7" s="171"/>
      <c r="BG7" s="244" t="str">
        <f t="shared" si="5"/>
        <v>NO APLICA</v>
      </c>
      <c r="BH7" s="188" t="str">
        <f t="shared" si="6"/>
        <v>NO APLICA</v>
      </c>
      <c r="BI7" s="151"/>
      <c r="BJ7" s="149"/>
    </row>
    <row r="8" spans="2:65" ht="108.75" customHeight="1" x14ac:dyDescent="0.2">
      <c r="B8" s="149" t="s">
        <v>121</v>
      </c>
      <c r="C8" s="149" t="s">
        <v>122</v>
      </c>
      <c r="D8" s="345"/>
      <c r="E8" s="264" t="s">
        <v>157</v>
      </c>
      <c r="F8" s="197">
        <v>283</v>
      </c>
      <c r="G8" s="226" t="s">
        <v>161</v>
      </c>
      <c r="H8" s="226" t="s">
        <v>162</v>
      </c>
      <c r="I8" s="199" t="s">
        <v>144</v>
      </c>
      <c r="J8" s="212">
        <v>25</v>
      </c>
      <c r="K8" s="248" t="s">
        <v>145</v>
      </c>
      <c r="L8" s="249">
        <v>2</v>
      </c>
      <c r="M8" s="149" t="s">
        <v>129</v>
      </c>
      <c r="N8" s="209" t="s">
        <v>160</v>
      </c>
      <c r="O8" s="251">
        <v>1</v>
      </c>
      <c r="P8" s="213" t="s">
        <v>163</v>
      </c>
      <c r="Q8" s="213">
        <v>45260</v>
      </c>
      <c r="R8" s="255">
        <v>46752</v>
      </c>
      <c r="S8" s="202">
        <v>46203</v>
      </c>
      <c r="T8" s="151"/>
      <c r="U8" s="151"/>
      <c r="V8" s="151"/>
      <c r="W8" s="151"/>
      <c r="X8" s="151"/>
      <c r="Y8" s="151"/>
      <c r="Z8" s="151"/>
      <c r="AA8" s="151"/>
      <c r="AB8" s="255">
        <v>46203</v>
      </c>
      <c r="AC8" s="273" t="s">
        <v>148</v>
      </c>
      <c r="AD8" s="283">
        <v>0.6</v>
      </c>
      <c r="AE8" s="187">
        <f t="shared" si="2"/>
        <v>0.3</v>
      </c>
      <c r="AF8" s="185">
        <f t="shared" si="3"/>
        <v>0.3</v>
      </c>
      <c r="AG8" s="204" t="str">
        <f t="shared" si="4"/>
        <v>ALERTA</v>
      </c>
      <c r="AH8" s="270" t="s">
        <v>149</v>
      </c>
      <c r="AI8" s="182" t="s">
        <v>135</v>
      </c>
      <c r="AJ8" s="182" t="s">
        <v>136</v>
      </c>
      <c r="AK8" s="151"/>
      <c r="AL8" s="151"/>
      <c r="AM8" s="151"/>
      <c r="AN8" s="151"/>
      <c r="AO8" s="151"/>
      <c r="AP8" s="151"/>
      <c r="AQ8" s="151"/>
      <c r="AR8" s="151"/>
      <c r="AS8" s="151"/>
      <c r="AT8" s="151"/>
      <c r="AU8" s="151"/>
      <c r="AV8" s="151"/>
      <c r="AW8" s="151"/>
      <c r="AX8" s="151"/>
      <c r="AY8" s="151"/>
      <c r="AZ8" s="151"/>
      <c r="BA8" s="151"/>
      <c r="BB8" s="182"/>
      <c r="BC8" s="171"/>
      <c r="BD8" s="171"/>
      <c r="BE8" s="171"/>
      <c r="BF8" s="171"/>
      <c r="BG8" s="244" t="str">
        <f t="shared" si="5"/>
        <v>NO APLICA</v>
      </c>
      <c r="BH8" s="188" t="str">
        <f t="shared" si="6"/>
        <v>NO APLICA</v>
      </c>
      <c r="BI8" s="151"/>
      <c r="BJ8" s="149"/>
    </row>
    <row r="9" spans="2:65" ht="108.75" customHeight="1" x14ac:dyDescent="0.2">
      <c r="B9" s="149" t="s">
        <v>121</v>
      </c>
      <c r="C9" s="149" t="s">
        <v>122</v>
      </c>
      <c r="D9" s="196" t="s">
        <v>164</v>
      </c>
      <c r="E9" s="212" t="s">
        <v>165</v>
      </c>
      <c r="F9" s="197">
        <v>449</v>
      </c>
      <c r="G9" s="218" t="s">
        <v>166</v>
      </c>
      <c r="H9" s="218" t="s">
        <v>167</v>
      </c>
      <c r="I9" s="199" t="s">
        <v>144</v>
      </c>
      <c r="J9" s="212">
        <v>26</v>
      </c>
      <c r="K9" s="248" t="s">
        <v>145</v>
      </c>
      <c r="L9" s="249">
        <v>2</v>
      </c>
      <c r="M9" s="149" t="s">
        <v>146</v>
      </c>
      <c r="N9" s="209" t="s">
        <v>168</v>
      </c>
      <c r="O9" s="200">
        <v>1</v>
      </c>
      <c r="P9" s="213">
        <v>45156</v>
      </c>
      <c r="Q9" s="213">
        <v>45291</v>
      </c>
      <c r="R9" s="255">
        <v>46752</v>
      </c>
      <c r="S9" s="149"/>
      <c r="T9" s="151"/>
      <c r="U9" s="151"/>
      <c r="V9" s="151"/>
      <c r="W9" s="151"/>
      <c r="X9" s="151"/>
      <c r="Y9" s="151"/>
      <c r="Z9" s="151"/>
      <c r="AA9" s="151"/>
      <c r="AB9" s="255">
        <v>46203</v>
      </c>
      <c r="AC9" s="273" t="s">
        <v>148</v>
      </c>
      <c r="AD9" s="283">
        <v>0.6</v>
      </c>
      <c r="AE9" s="187">
        <f t="shared" si="2"/>
        <v>0.3</v>
      </c>
      <c r="AF9" s="185">
        <f t="shared" si="3"/>
        <v>0.3</v>
      </c>
      <c r="AG9" s="204" t="str">
        <f t="shared" si="4"/>
        <v>ALERTA</v>
      </c>
      <c r="AH9" s="270" t="s">
        <v>149</v>
      </c>
      <c r="AI9" s="182" t="s">
        <v>135</v>
      </c>
      <c r="AJ9" s="182" t="s">
        <v>136</v>
      </c>
      <c r="AK9" s="151"/>
      <c r="AL9" s="151"/>
      <c r="AM9" s="151"/>
      <c r="AN9" s="151"/>
      <c r="AO9" s="151"/>
      <c r="AP9" s="151"/>
      <c r="AQ9" s="151"/>
      <c r="AR9" s="151"/>
      <c r="AS9" s="151"/>
      <c r="AT9" s="151"/>
      <c r="AU9" s="151"/>
      <c r="AV9" s="151"/>
      <c r="AW9" s="151"/>
      <c r="AX9" s="151"/>
      <c r="AY9" s="151"/>
      <c r="AZ9" s="151"/>
      <c r="BA9" s="151"/>
      <c r="BB9" s="182"/>
      <c r="BC9" s="151"/>
      <c r="BD9" s="151"/>
      <c r="BE9" s="151"/>
      <c r="BF9" s="151"/>
      <c r="BG9" s="244" t="str">
        <f t="shared" si="5"/>
        <v>NO APLICA</v>
      </c>
      <c r="BH9" s="188" t="str">
        <f t="shared" si="6"/>
        <v>NO APLICA</v>
      </c>
      <c r="BI9" s="151"/>
      <c r="BJ9" s="149"/>
    </row>
    <row r="10" spans="2:65" ht="108.75" customHeight="1" x14ac:dyDescent="0.2">
      <c r="B10" s="149" t="s">
        <v>121</v>
      </c>
      <c r="C10" s="149" t="s">
        <v>122</v>
      </c>
      <c r="D10" s="196" t="s">
        <v>169</v>
      </c>
      <c r="E10" s="212" t="s">
        <v>170</v>
      </c>
      <c r="F10" s="197">
        <v>462</v>
      </c>
      <c r="G10" s="218" t="s">
        <v>171</v>
      </c>
      <c r="H10" s="219" t="s">
        <v>172</v>
      </c>
      <c r="I10" s="199" t="s">
        <v>144</v>
      </c>
      <c r="J10" s="212">
        <v>27</v>
      </c>
      <c r="K10" s="248" t="s">
        <v>145</v>
      </c>
      <c r="L10" s="249">
        <v>2</v>
      </c>
      <c r="M10" s="149" t="s">
        <v>146</v>
      </c>
      <c r="N10" s="209" t="s">
        <v>168</v>
      </c>
      <c r="O10" s="200">
        <v>1</v>
      </c>
      <c r="P10" s="213">
        <v>45231</v>
      </c>
      <c r="Q10" s="213">
        <v>45381</v>
      </c>
      <c r="R10" s="255">
        <v>46752</v>
      </c>
      <c r="S10" s="149"/>
      <c r="T10" s="151"/>
      <c r="U10" s="151"/>
      <c r="V10" s="151"/>
      <c r="W10" s="151"/>
      <c r="X10" s="204" t="str">
        <f>IF(U10="","",IF(W10&lt;100%, IF(W10&lt;100%, "ALERTA","EN EJECUCIÓN"), IF(W10=100%, "OK", "EN EJECUCIÓN")))</f>
        <v/>
      </c>
      <c r="Y10" s="151"/>
      <c r="Z10" s="151"/>
      <c r="AA10" s="151"/>
      <c r="AB10" s="255">
        <v>46203</v>
      </c>
      <c r="AC10" s="273" t="s">
        <v>148</v>
      </c>
      <c r="AD10" s="283">
        <v>0.6</v>
      </c>
      <c r="AE10" s="187">
        <f t="shared" si="2"/>
        <v>0.3</v>
      </c>
      <c r="AF10" s="185">
        <f t="shared" si="3"/>
        <v>0.3</v>
      </c>
      <c r="AG10" s="204" t="str">
        <f t="shared" si="4"/>
        <v>ALERTA</v>
      </c>
      <c r="AH10" s="270" t="s">
        <v>149</v>
      </c>
      <c r="AI10" s="182" t="s">
        <v>135</v>
      </c>
      <c r="AJ10" s="182" t="s">
        <v>136</v>
      </c>
      <c r="AK10" s="151"/>
      <c r="AL10" s="151"/>
      <c r="AM10" s="151"/>
      <c r="AN10" s="151"/>
      <c r="AO10" s="151"/>
      <c r="AP10" s="204" t="str">
        <f>IF(AM10="","",IF(AO10&lt;100%, IF(AO10&lt;100%, "ALERTA","EN EJECUCIÓN"), IF(AO10=100%, "OK", "EN EJECUCIÓN")))</f>
        <v/>
      </c>
      <c r="AQ10" s="151"/>
      <c r="AR10" s="151"/>
      <c r="AS10" s="151"/>
      <c r="AT10" s="186"/>
      <c r="AU10" s="151"/>
      <c r="AV10" s="182"/>
      <c r="AW10" s="187" t="str">
        <f>(IF(AV10="","",IF(OR($N10=0,$N10="",AT10=""),"",AV10/$N10)))</f>
        <v/>
      </c>
      <c r="AX10" s="185" t="str">
        <f>(IF(OR($Q10="",AW10=""),"",IF(OR($Q10=0,AW10=0),0,IF((AW10*100%)/$Q10&gt;100%,100%,(AW10*100%)/$Q10))))</f>
        <v/>
      </c>
      <c r="AY10" s="204" t="str">
        <f>IF(AV10="","",IF(AX10&lt;100%, IF(AX10&lt;100%, "ALERTA","EN EJECUCIÓN"), IF(AX10=100%, "OK", "EN EJECUCIÓN")))</f>
        <v/>
      </c>
      <c r="AZ10" s="151"/>
      <c r="BA10" s="151"/>
      <c r="BB10" s="182"/>
      <c r="BC10" s="171"/>
      <c r="BD10" s="171"/>
      <c r="BE10" s="171"/>
      <c r="BF10" s="171"/>
      <c r="BG10" s="244" t="str">
        <f t="shared" si="5"/>
        <v>NO APLICA</v>
      </c>
      <c r="BH10" s="188" t="str">
        <f t="shared" si="6"/>
        <v>NO APLICA</v>
      </c>
      <c r="BI10" s="151"/>
      <c r="BJ10" s="149"/>
    </row>
    <row r="11" spans="2:65" ht="108.75" customHeight="1" x14ac:dyDescent="0.2">
      <c r="B11" s="149" t="s">
        <v>121</v>
      </c>
      <c r="C11" s="149" t="s">
        <v>122</v>
      </c>
      <c r="D11" s="196" t="s">
        <v>173</v>
      </c>
      <c r="E11" s="212" t="s">
        <v>174</v>
      </c>
      <c r="F11" s="197">
        <v>469</v>
      </c>
      <c r="G11" s="218" t="s">
        <v>175</v>
      </c>
      <c r="H11" s="218" t="s">
        <v>152</v>
      </c>
      <c r="I11" s="199" t="s">
        <v>144</v>
      </c>
      <c r="J11" s="212">
        <v>28</v>
      </c>
      <c r="K11" s="248" t="s">
        <v>145</v>
      </c>
      <c r="L11" s="249">
        <v>2</v>
      </c>
      <c r="M11" s="149" t="s">
        <v>146</v>
      </c>
      <c r="N11" s="209" t="s">
        <v>176</v>
      </c>
      <c r="O11" s="200">
        <v>1</v>
      </c>
      <c r="P11" s="213">
        <v>45241</v>
      </c>
      <c r="Q11" s="213">
        <v>45382</v>
      </c>
      <c r="R11" s="255">
        <v>46752</v>
      </c>
      <c r="S11" s="149"/>
      <c r="T11" s="151"/>
      <c r="U11" s="151"/>
      <c r="V11" s="151"/>
      <c r="W11" s="151"/>
      <c r="X11" s="151"/>
      <c r="Y11" s="151"/>
      <c r="Z11" s="151"/>
      <c r="AA11" s="151"/>
      <c r="AB11" s="255">
        <v>46203</v>
      </c>
      <c r="AC11" s="273" t="s">
        <v>148</v>
      </c>
      <c r="AD11" s="283">
        <v>0.6</v>
      </c>
      <c r="AE11" s="187">
        <f t="shared" si="2"/>
        <v>0.3</v>
      </c>
      <c r="AF11" s="185">
        <f t="shared" si="3"/>
        <v>0.3</v>
      </c>
      <c r="AG11" s="204" t="str">
        <f t="shared" si="4"/>
        <v>ALERTA</v>
      </c>
      <c r="AH11" s="270" t="s">
        <v>149</v>
      </c>
      <c r="AI11" s="182" t="s">
        <v>135</v>
      </c>
      <c r="AJ11" s="182" t="s">
        <v>136</v>
      </c>
      <c r="AK11" s="151"/>
      <c r="AL11" s="151"/>
      <c r="AM11" s="151"/>
      <c r="AN11" s="151"/>
      <c r="AO11" s="151"/>
      <c r="AP11" s="151"/>
      <c r="AQ11" s="151"/>
      <c r="AR11" s="151"/>
      <c r="AS11" s="151"/>
      <c r="AT11" s="151"/>
      <c r="AU11" s="151"/>
      <c r="AV11" s="151"/>
      <c r="AW11" s="151"/>
      <c r="AX11" s="151"/>
      <c r="AY11" s="151"/>
      <c r="AZ11" s="151"/>
      <c r="BA11" s="151"/>
      <c r="BB11" s="182"/>
      <c r="BC11" s="171"/>
      <c r="BD11" s="171"/>
      <c r="BE11" s="171"/>
      <c r="BF11" s="171"/>
      <c r="BG11" s="244" t="str">
        <f t="shared" si="5"/>
        <v>NO APLICA</v>
      </c>
      <c r="BH11" s="188" t="str">
        <f t="shared" si="6"/>
        <v>NO APLICA</v>
      </c>
      <c r="BI11" s="151"/>
      <c r="BJ11" s="149"/>
    </row>
    <row r="12" spans="2:65" ht="108.75" customHeight="1" x14ac:dyDescent="0.2">
      <c r="B12" s="149" t="s">
        <v>121</v>
      </c>
      <c r="C12" s="149" t="s">
        <v>122</v>
      </c>
      <c r="D12" s="196" t="s">
        <v>177</v>
      </c>
      <c r="E12" s="212" t="s">
        <v>178</v>
      </c>
      <c r="F12" s="197">
        <v>480</v>
      </c>
      <c r="G12" s="218" t="s">
        <v>179</v>
      </c>
      <c r="H12" s="218" t="s">
        <v>180</v>
      </c>
      <c r="I12" s="199" t="s">
        <v>144</v>
      </c>
      <c r="J12" s="212">
        <v>29</v>
      </c>
      <c r="K12" s="209" t="s">
        <v>145</v>
      </c>
      <c r="L12" s="249">
        <v>2</v>
      </c>
      <c r="M12" s="149" t="s">
        <v>146</v>
      </c>
      <c r="N12" s="209" t="s">
        <v>176</v>
      </c>
      <c r="O12" s="200">
        <v>1</v>
      </c>
      <c r="P12" s="213">
        <v>45261</v>
      </c>
      <c r="Q12" s="213" t="s">
        <v>181</v>
      </c>
      <c r="R12" s="255">
        <v>46752</v>
      </c>
      <c r="S12" s="149"/>
      <c r="T12" s="151"/>
      <c r="U12" s="151"/>
      <c r="V12" s="151"/>
      <c r="W12" s="151"/>
      <c r="X12" s="151"/>
      <c r="Y12" s="151"/>
      <c r="Z12" s="151"/>
      <c r="AA12" s="151"/>
      <c r="AB12" s="255">
        <v>46203</v>
      </c>
      <c r="AC12" s="273" t="s">
        <v>148</v>
      </c>
      <c r="AD12" s="283">
        <v>0.6</v>
      </c>
      <c r="AE12" s="187">
        <f t="shared" si="2"/>
        <v>0.3</v>
      </c>
      <c r="AF12" s="185">
        <f t="shared" si="3"/>
        <v>0.3</v>
      </c>
      <c r="AG12" s="204" t="str">
        <f t="shared" si="4"/>
        <v>ALERTA</v>
      </c>
      <c r="AH12" s="270" t="s">
        <v>149</v>
      </c>
      <c r="AI12" s="182" t="s">
        <v>135</v>
      </c>
      <c r="AJ12" s="182" t="s">
        <v>136</v>
      </c>
      <c r="AK12" s="151"/>
      <c r="AL12" s="151"/>
      <c r="AM12" s="151"/>
      <c r="AN12" s="151"/>
      <c r="AO12" s="151"/>
      <c r="AP12" s="151"/>
      <c r="AQ12" s="151"/>
      <c r="AR12" s="151"/>
      <c r="AS12" s="151"/>
      <c r="AT12" s="151"/>
      <c r="AU12" s="151"/>
      <c r="AV12" s="151"/>
      <c r="AW12" s="151"/>
      <c r="AX12" s="151"/>
      <c r="AY12" s="151"/>
      <c r="AZ12" s="151"/>
      <c r="BA12" s="151"/>
      <c r="BB12" s="182"/>
      <c r="BC12" s="151"/>
      <c r="BD12" s="151"/>
      <c r="BE12" s="151"/>
      <c r="BF12" s="151"/>
      <c r="BG12" s="244" t="str">
        <f t="shared" si="5"/>
        <v>NO APLICA</v>
      </c>
      <c r="BH12" s="188" t="str">
        <f t="shared" si="6"/>
        <v>NO APLICA</v>
      </c>
      <c r="BI12" s="151"/>
      <c r="BJ12" s="149"/>
    </row>
    <row r="13" spans="2:65" ht="108.75" customHeight="1" x14ac:dyDescent="0.2">
      <c r="B13" s="149" t="s">
        <v>121</v>
      </c>
      <c r="C13" s="149" t="s">
        <v>122</v>
      </c>
      <c r="D13" s="345" t="s">
        <v>182</v>
      </c>
      <c r="E13" s="212" t="s">
        <v>183</v>
      </c>
      <c r="F13" s="254">
        <v>512</v>
      </c>
      <c r="G13" s="217" t="s">
        <v>184</v>
      </c>
      <c r="H13" s="217" t="s">
        <v>185</v>
      </c>
      <c r="I13" s="199" t="s">
        <v>144</v>
      </c>
      <c r="J13" s="212">
        <v>30</v>
      </c>
      <c r="K13" s="209" t="s">
        <v>145</v>
      </c>
      <c r="L13" s="249">
        <v>2</v>
      </c>
      <c r="M13" s="149" t="s">
        <v>186</v>
      </c>
      <c r="N13" s="209" t="s">
        <v>187</v>
      </c>
      <c r="O13" s="200">
        <v>1</v>
      </c>
      <c r="P13" s="255">
        <v>45444</v>
      </c>
      <c r="Q13" s="255">
        <v>45657</v>
      </c>
      <c r="R13" s="255">
        <v>46752</v>
      </c>
      <c r="S13" s="149"/>
      <c r="T13" s="151"/>
      <c r="U13" s="151"/>
      <c r="V13" s="151"/>
      <c r="W13" s="151"/>
      <c r="X13" s="204" t="str">
        <f>IF(U13="","",IF(W13&lt;100%, IF(W13&lt;100%, "ALERTA","EN EJECUCIÓN"), IF(W13=100%, "OK", "EN EJECUCIÓN")))</f>
        <v/>
      </c>
      <c r="Y13" s="151"/>
      <c r="Z13" s="151"/>
      <c r="AA13" s="151"/>
      <c r="AB13" s="255">
        <v>46203</v>
      </c>
      <c r="AC13" s="273" t="s">
        <v>148</v>
      </c>
      <c r="AD13" s="283">
        <v>0.6</v>
      </c>
      <c r="AE13" s="187">
        <f t="shared" si="2"/>
        <v>0.3</v>
      </c>
      <c r="AF13" s="185">
        <f t="shared" si="3"/>
        <v>0.3</v>
      </c>
      <c r="AG13" s="204" t="str">
        <f t="shared" si="4"/>
        <v>ALERTA</v>
      </c>
      <c r="AH13" s="270" t="s">
        <v>149</v>
      </c>
      <c r="AI13" s="182" t="s">
        <v>135</v>
      </c>
      <c r="AJ13" s="182" t="s">
        <v>136</v>
      </c>
      <c r="AK13" s="151"/>
      <c r="AL13" s="151"/>
      <c r="AM13" s="151"/>
      <c r="AN13" s="151"/>
      <c r="AO13" s="151"/>
      <c r="AP13" s="204" t="str">
        <f>IF(AM13="","",IF(AO13&lt;100%, IF(AO13&lt;100%, "ALERTA","EN EJECUCIÓN"), IF(AO13=100%, "OK", "EN EJECUCIÓN")))</f>
        <v/>
      </c>
      <c r="AQ13" s="151"/>
      <c r="AR13" s="151"/>
      <c r="AS13" s="151"/>
      <c r="AT13" s="186"/>
      <c r="AU13" s="151"/>
      <c r="AV13" s="182"/>
      <c r="AW13" s="187" t="str">
        <f>(IF(AV13="","",IF(OR($N13=0,$N13="",AT13=""),"",AV13/$N13)))</f>
        <v/>
      </c>
      <c r="AX13" s="185" t="str">
        <f>(IF(OR($Q13="",AW13=""),"",IF(OR($Q13=0,AW13=0),0,IF((AW13*100%)/$Q13&gt;100%,100%,(AW13*100%)/$Q13))))</f>
        <v/>
      </c>
      <c r="AY13" s="204" t="str">
        <f>IF(AV13="","",IF(AX13&lt;100%, IF(AX13&lt;100%, "ALERTA","EN EJECUCIÓN"), IF(AX13=100%, "OK", "EN EJECUCIÓN")))</f>
        <v/>
      </c>
      <c r="AZ13" s="151"/>
      <c r="BA13" s="151"/>
      <c r="BB13" s="182"/>
      <c r="BC13" s="171"/>
      <c r="BD13" s="171"/>
      <c r="BE13" s="171"/>
      <c r="BF13" s="171"/>
      <c r="BG13" s="244" t="str">
        <f t="shared" si="5"/>
        <v>NO APLICA</v>
      </c>
      <c r="BH13" s="188" t="str">
        <f t="shared" si="6"/>
        <v>NO APLICA</v>
      </c>
      <c r="BI13" s="151"/>
      <c r="BJ13" s="149"/>
    </row>
    <row r="14" spans="2:65" ht="108.75" customHeight="1" x14ac:dyDescent="0.2">
      <c r="B14" s="149" t="s">
        <v>121</v>
      </c>
      <c r="C14" s="149" t="s">
        <v>122</v>
      </c>
      <c r="D14" s="345"/>
      <c r="E14" s="212" t="s">
        <v>183</v>
      </c>
      <c r="F14" s="254">
        <v>513</v>
      </c>
      <c r="G14" s="217" t="s">
        <v>188</v>
      </c>
      <c r="H14" s="217" t="s">
        <v>189</v>
      </c>
      <c r="I14" s="199" t="s">
        <v>144</v>
      </c>
      <c r="J14" s="212">
        <v>31</v>
      </c>
      <c r="K14" s="209" t="s">
        <v>145</v>
      </c>
      <c r="L14" s="249">
        <v>2</v>
      </c>
      <c r="M14" s="149" t="s">
        <v>186</v>
      </c>
      <c r="N14" s="209" t="s">
        <v>187</v>
      </c>
      <c r="O14" s="200">
        <v>1</v>
      </c>
      <c r="P14" s="255">
        <v>45444</v>
      </c>
      <c r="Q14" s="255">
        <v>45657</v>
      </c>
      <c r="R14" s="255">
        <v>46752</v>
      </c>
      <c r="S14" s="149"/>
      <c r="T14" s="151"/>
      <c r="U14" s="151"/>
      <c r="V14" s="151"/>
      <c r="W14" s="151"/>
      <c r="X14" s="151"/>
      <c r="Y14" s="151"/>
      <c r="Z14" s="151"/>
      <c r="AA14" s="151"/>
      <c r="AB14" s="255">
        <v>46203</v>
      </c>
      <c r="AC14" s="273" t="s">
        <v>148</v>
      </c>
      <c r="AD14" s="283">
        <v>0.6</v>
      </c>
      <c r="AE14" s="187">
        <f t="shared" si="2"/>
        <v>0.3</v>
      </c>
      <c r="AF14" s="185">
        <f t="shared" si="3"/>
        <v>0.3</v>
      </c>
      <c r="AG14" s="204" t="str">
        <f t="shared" si="4"/>
        <v>ALERTA</v>
      </c>
      <c r="AH14" s="270" t="s">
        <v>149</v>
      </c>
      <c r="AI14" s="182" t="s">
        <v>135</v>
      </c>
      <c r="AJ14" s="182" t="s">
        <v>136</v>
      </c>
      <c r="AK14" s="151"/>
      <c r="AL14" s="151"/>
      <c r="AM14" s="151"/>
      <c r="AN14" s="151"/>
      <c r="AO14" s="151"/>
      <c r="AP14" s="151"/>
      <c r="AQ14" s="151"/>
      <c r="AR14" s="151"/>
      <c r="AS14" s="151"/>
      <c r="AT14" s="151"/>
      <c r="AU14" s="151"/>
      <c r="AV14" s="151"/>
      <c r="AW14" s="151"/>
      <c r="AX14" s="151"/>
      <c r="AY14" s="151"/>
      <c r="AZ14" s="151"/>
      <c r="BA14" s="151"/>
      <c r="BB14" s="182"/>
      <c r="BC14" s="171"/>
      <c r="BD14" s="171"/>
      <c r="BE14" s="171"/>
      <c r="BF14" s="171"/>
      <c r="BG14" s="244" t="str">
        <f t="shared" si="5"/>
        <v>NO APLICA</v>
      </c>
      <c r="BH14" s="188" t="str">
        <f t="shared" si="6"/>
        <v>NO APLICA</v>
      </c>
      <c r="BI14" s="151"/>
      <c r="BJ14" s="149"/>
    </row>
    <row r="15" spans="2:65" ht="108.75" customHeight="1" x14ac:dyDescent="0.2">
      <c r="B15" s="149" t="s">
        <v>121</v>
      </c>
      <c r="C15" s="149" t="s">
        <v>122</v>
      </c>
      <c r="D15" s="345"/>
      <c r="E15" s="212" t="s">
        <v>183</v>
      </c>
      <c r="F15" s="254">
        <v>514</v>
      </c>
      <c r="G15" s="217" t="s">
        <v>190</v>
      </c>
      <c r="H15" s="217" t="s">
        <v>189</v>
      </c>
      <c r="I15" s="199" t="s">
        <v>144</v>
      </c>
      <c r="J15" s="212">
        <v>32</v>
      </c>
      <c r="K15" s="209" t="s">
        <v>145</v>
      </c>
      <c r="L15" s="249">
        <v>2</v>
      </c>
      <c r="M15" s="149" t="s">
        <v>186</v>
      </c>
      <c r="N15" s="209" t="s">
        <v>187</v>
      </c>
      <c r="O15" s="200">
        <v>1</v>
      </c>
      <c r="P15" s="255">
        <v>45444</v>
      </c>
      <c r="Q15" s="255">
        <v>45657</v>
      </c>
      <c r="R15" s="255">
        <v>46752</v>
      </c>
      <c r="S15" s="149"/>
      <c r="T15" s="151"/>
      <c r="U15" s="151"/>
      <c r="V15" s="151"/>
      <c r="W15" s="151"/>
      <c r="X15" s="151"/>
      <c r="Y15" s="151"/>
      <c r="Z15" s="151"/>
      <c r="AA15" s="151"/>
      <c r="AB15" s="255">
        <v>46203</v>
      </c>
      <c r="AC15" s="273" t="s">
        <v>148</v>
      </c>
      <c r="AD15" s="283">
        <v>0.6</v>
      </c>
      <c r="AE15" s="187">
        <f t="shared" si="2"/>
        <v>0.3</v>
      </c>
      <c r="AF15" s="185">
        <f t="shared" si="3"/>
        <v>0.3</v>
      </c>
      <c r="AG15" s="204" t="str">
        <f t="shared" si="4"/>
        <v>ALERTA</v>
      </c>
      <c r="AH15" s="270" t="s">
        <v>149</v>
      </c>
      <c r="AI15" s="182" t="s">
        <v>135</v>
      </c>
      <c r="AJ15" s="182" t="s">
        <v>136</v>
      </c>
      <c r="AK15" s="151"/>
      <c r="AL15" s="151"/>
      <c r="AM15" s="151"/>
      <c r="AN15" s="151"/>
      <c r="AO15" s="151"/>
      <c r="AP15" s="151"/>
      <c r="AQ15" s="151"/>
      <c r="AR15" s="151"/>
      <c r="AS15" s="151"/>
      <c r="AT15" s="151"/>
      <c r="AU15" s="151"/>
      <c r="AV15" s="151"/>
      <c r="AW15" s="151"/>
      <c r="AX15" s="151"/>
      <c r="AY15" s="151"/>
      <c r="AZ15" s="151"/>
      <c r="BA15" s="151"/>
      <c r="BB15" s="182"/>
      <c r="BC15" s="151"/>
      <c r="BD15" s="151"/>
      <c r="BE15" s="151"/>
      <c r="BF15" s="151"/>
      <c r="BG15" s="244" t="str">
        <f t="shared" si="5"/>
        <v>NO APLICA</v>
      </c>
      <c r="BH15" s="188" t="str">
        <f t="shared" si="6"/>
        <v>NO APLICA</v>
      </c>
      <c r="BI15" s="151"/>
      <c r="BJ15" s="149"/>
    </row>
    <row r="16" spans="2:65" ht="108.75" customHeight="1" x14ac:dyDescent="0.2">
      <c r="B16" s="149" t="s">
        <v>121</v>
      </c>
      <c r="C16" s="149" t="s">
        <v>122</v>
      </c>
      <c r="D16" s="345" t="s">
        <v>191</v>
      </c>
      <c r="E16" s="212" t="s">
        <v>192</v>
      </c>
      <c r="F16" s="197">
        <v>568</v>
      </c>
      <c r="G16" s="258" t="s">
        <v>193</v>
      </c>
      <c r="H16" s="258" t="s">
        <v>194</v>
      </c>
      <c r="I16" s="199" t="s">
        <v>144</v>
      </c>
      <c r="J16" s="212">
        <v>33</v>
      </c>
      <c r="K16" s="209" t="s">
        <v>145</v>
      </c>
      <c r="L16" s="249">
        <v>2</v>
      </c>
      <c r="M16" s="149" t="s">
        <v>186</v>
      </c>
      <c r="N16" s="199" t="s">
        <v>195</v>
      </c>
      <c r="O16" s="200">
        <v>1</v>
      </c>
      <c r="P16" s="257">
        <v>45499</v>
      </c>
      <c r="Q16" s="257">
        <v>45657</v>
      </c>
      <c r="R16" s="255">
        <v>46752</v>
      </c>
      <c r="S16" s="149"/>
      <c r="T16" s="151"/>
      <c r="U16" s="151"/>
      <c r="V16" s="151"/>
      <c r="W16" s="151"/>
      <c r="X16" s="204" t="str">
        <f>IF(U16="","",IF(W16&lt;100%, IF(W16&lt;100%, "ALERTA","EN EJECUCIÓN"), IF(W16=100%, "OK", "EN EJECUCIÓN")))</f>
        <v/>
      </c>
      <c r="Y16" s="151"/>
      <c r="Z16" s="151"/>
      <c r="AA16" s="151"/>
      <c r="AB16" s="255">
        <v>46203</v>
      </c>
      <c r="AC16" s="273" t="s">
        <v>148</v>
      </c>
      <c r="AD16" s="283">
        <v>0.6</v>
      </c>
      <c r="AE16" s="187">
        <f t="shared" si="2"/>
        <v>0.3</v>
      </c>
      <c r="AF16" s="185">
        <f t="shared" si="3"/>
        <v>0.3</v>
      </c>
      <c r="AG16" s="204" t="str">
        <f t="shared" si="4"/>
        <v>ALERTA</v>
      </c>
      <c r="AH16" s="270" t="s">
        <v>149</v>
      </c>
      <c r="AI16" s="182" t="s">
        <v>135</v>
      </c>
      <c r="AJ16" s="182" t="s">
        <v>136</v>
      </c>
      <c r="AK16" s="151"/>
      <c r="AL16" s="151"/>
      <c r="AM16" s="151"/>
      <c r="AN16" s="151"/>
      <c r="AO16" s="151"/>
      <c r="AP16" s="204" t="str">
        <f>IF(AM16="","",IF(AO16&lt;100%, IF(AO16&lt;100%, "ALERTA","EN EJECUCIÓN"), IF(AO16=100%, "OK", "EN EJECUCIÓN")))</f>
        <v/>
      </c>
      <c r="AQ16" s="151"/>
      <c r="AR16" s="151"/>
      <c r="AS16" s="151"/>
      <c r="AT16" s="186"/>
      <c r="AU16" s="151"/>
      <c r="AV16" s="182"/>
      <c r="AW16" s="187" t="str">
        <f>(IF(AV16="","",IF(OR($N16=0,$N16="",AT16=""),"",AV16/$N16)))</f>
        <v/>
      </c>
      <c r="AX16" s="185" t="str">
        <f>(IF(OR($Q16="",AW16=""),"",IF(OR($Q16=0,AW16=0),0,IF((AW16*100%)/$Q16&gt;100%,100%,(AW16*100%)/$Q16))))</f>
        <v/>
      </c>
      <c r="AY16" s="204" t="str">
        <f>IF(AV16="","",IF(AX16&lt;100%, IF(AX16&lt;100%, "ALERTA","EN EJECUCIÓN"), IF(AX16=100%, "OK", "EN EJECUCIÓN")))</f>
        <v/>
      </c>
      <c r="AZ16" s="151"/>
      <c r="BA16" s="151"/>
      <c r="BB16" s="182"/>
      <c r="BC16" s="171"/>
      <c r="BD16" s="171"/>
      <c r="BE16" s="171"/>
      <c r="BF16" s="171"/>
      <c r="BG16" s="244" t="str">
        <f t="shared" si="5"/>
        <v>NO APLICA</v>
      </c>
      <c r="BH16" s="188" t="str">
        <f t="shared" si="6"/>
        <v>NO APLICA</v>
      </c>
      <c r="BI16" s="151"/>
      <c r="BJ16" s="149"/>
    </row>
    <row r="17" spans="2:62" ht="108.75" customHeight="1" x14ac:dyDescent="0.2">
      <c r="B17" s="149" t="s">
        <v>121</v>
      </c>
      <c r="C17" s="149" t="s">
        <v>122</v>
      </c>
      <c r="D17" s="345"/>
      <c r="E17" s="212" t="s">
        <v>192</v>
      </c>
      <c r="F17" s="197">
        <v>569</v>
      </c>
      <c r="G17" s="258" t="s">
        <v>196</v>
      </c>
      <c r="H17" s="258" t="s">
        <v>197</v>
      </c>
      <c r="I17" s="199" t="s">
        <v>144</v>
      </c>
      <c r="J17" s="212">
        <v>34</v>
      </c>
      <c r="K17" s="209" t="s">
        <v>145</v>
      </c>
      <c r="L17" s="249">
        <v>2</v>
      </c>
      <c r="M17" s="149" t="s">
        <v>186</v>
      </c>
      <c r="N17" s="199" t="s">
        <v>195</v>
      </c>
      <c r="O17" s="200">
        <v>1</v>
      </c>
      <c r="P17" s="257">
        <v>45499</v>
      </c>
      <c r="Q17" s="257">
        <v>45657</v>
      </c>
      <c r="R17" s="255">
        <v>46752</v>
      </c>
      <c r="S17" s="149"/>
      <c r="T17" s="151"/>
      <c r="U17" s="151"/>
      <c r="V17" s="151"/>
      <c r="W17" s="151"/>
      <c r="X17" s="151"/>
      <c r="Y17" s="151"/>
      <c r="Z17" s="151"/>
      <c r="AA17" s="151"/>
      <c r="AB17" s="255">
        <v>46203</v>
      </c>
      <c r="AC17" s="273" t="s">
        <v>148</v>
      </c>
      <c r="AD17" s="283">
        <v>0.6</v>
      </c>
      <c r="AE17" s="187">
        <f t="shared" si="2"/>
        <v>0.3</v>
      </c>
      <c r="AF17" s="185">
        <f t="shared" si="3"/>
        <v>0.3</v>
      </c>
      <c r="AG17" s="204" t="str">
        <f t="shared" si="4"/>
        <v>ALERTA</v>
      </c>
      <c r="AH17" s="270" t="s">
        <v>149</v>
      </c>
      <c r="AI17" s="182" t="s">
        <v>135</v>
      </c>
      <c r="AJ17" s="182" t="s">
        <v>136</v>
      </c>
      <c r="AK17" s="151"/>
      <c r="AL17" s="151"/>
      <c r="AM17" s="151"/>
      <c r="AN17" s="151"/>
      <c r="AO17" s="151"/>
      <c r="AP17" s="151"/>
      <c r="AQ17" s="151"/>
      <c r="AR17" s="151"/>
      <c r="AS17" s="151"/>
      <c r="AT17" s="151"/>
      <c r="AU17" s="151"/>
      <c r="AV17" s="151"/>
      <c r="AW17" s="151"/>
      <c r="AX17" s="151"/>
      <c r="AY17" s="151"/>
      <c r="AZ17" s="151"/>
      <c r="BA17" s="151"/>
      <c r="BB17" s="182"/>
      <c r="BC17" s="171"/>
      <c r="BD17" s="171"/>
      <c r="BE17" s="171"/>
      <c r="BF17" s="171"/>
      <c r="BG17" s="244" t="str">
        <f t="shared" si="5"/>
        <v>NO APLICA</v>
      </c>
      <c r="BH17" s="188" t="str">
        <f t="shared" si="6"/>
        <v>NO APLICA</v>
      </c>
      <c r="BI17" s="151"/>
      <c r="BJ17" s="149"/>
    </row>
    <row r="18" spans="2:62" ht="108.75" customHeight="1" x14ac:dyDescent="0.2">
      <c r="B18" s="149" t="s">
        <v>121</v>
      </c>
      <c r="C18" s="149" t="s">
        <v>122</v>
      </c>
      <c r="D18" s="345"/>
      <c r="E18" s="212" t="s">
        <v>192</v>
      </c>
      <c r="F18" s="197">
        <v>570</v>
      </c>
      <c r="G18" s="258" t="s">
        <v>198</v>
      </c>
      <c r="H18" s="258" t="s">
        <v>197</v>
      </c>
      <c r="I18" s="199" t="s">
        <v>144</v>
      </c>
      <c r="J18" s="212">
        <v>35</v>
      </c>
      <c r="K18" s="209" t="s">
        <v>145</v>
      </c>
      <c r="L18" s="249">
        <v>2</v>
      </c>
      <c r="M18" s="149" t="s">
        <v>186</v>
      </c>
      <c r="N18" s="199" t="s">
        <v>195</v>
      </c>
      <c r="O18" s="200">
        <v>1</v>
      </c>
      <c r="P18" s="257">
        <v>45499</v>
      </c>
      <c r="Q18" s="257">
        <v>45657</v>
      </c>
      <c r="R18" s="255">
        <v>46752</v>
      </c>
      <c r="S18" s="149"/>
      <c r="T18" s="151"/>
      <c r="U18" s="151"/>
      <c r="V18" s="151"/>
      <c r="W18" s="151"/>
      <c r="X18" s="151"/>
      <c r="Y18" s="151"/>
      <c r="Z18" s="151"/>
      <c r="AA18" s="151"/>
      <c r="AB18" s="255">
        <v>46203</v>
      </c>
      <c r="AC18" s="273" t="s">
        <v>148</v>
      </c>
      <c r="AD18" s="283">
        <v>0.6</v>
      </c>
      <c r="AE18" s="187">
        <f t="shared" si="2"/>
        <v>0.3</v>
      </c>
      <c r="AF18" s="185">
        <f t="shared" si="3"/>
        <v>0.3</v>
      </c>
      <c r="AG18" s="204" t="str">
        <f t="shared" si="4"/>
        <v>ALERTA</v>
      </c>
      <c r="AH18" s="270" t="s">
        <v>149</v>
      </c>
      <c r="AI18" s="182" t="s">
        <v>135</v>
      </c>
      <c r="AJ18" s="182" t="s">
        <v>136</v>
      </c>
      <c r="AK18" s="151"/>
      <c r="AL18" s="151"/>
      <c r="AM18" s="151"/>
      <c r="AN18" s="151"/>
      <c r="AO18" s="151"/>
      <c r="AP18" s="151"/>
      <c r="AQ18" s="151"/>
      <c r="AR18" s="151"/>
      <c r="AS18" s="151"/>
      <c r="AT18" s="151"/>
      <c r="AU18" s="151"/>
      <c r="AV18" s="151"/>
      <c r="AW18" s="151"/>
      <c r="AX18" s="151"/>
      <c r="AY18" s="151"/>
      <c r="AZ18" s="151"/>
      <c r="BA18" s="151"/>
      <c r="BB18" s="182"/>
      <c r="BC18" s="151"/>
      <c r="BD18" s="151"/>
      <c r="BE18" s="151"/>
      <c r="BF18" s="151"/>
      <c r="BG18" s="244" t="str">
        <f t="shared" si="5"/>
        <v>NO APLICA</v>
      </c>
      <c r="BH18" s="188" t="str">
        <f t="shared" si="6"/>
        <v>NO APLICA</v>
      </c>
      <c r="BI18" s="151"/>
      <c r="BJ18" s="149"/>
    </row>
    <row r="19" spans="2:62" ht="108.75" customHeight="1" x14ac:dyDescent="0.2">
      <c r="B19" s="149" t="s">
        <v>121</v>
      </c>
      <c r="C19" s="149" t="s">
        <v>122</v>
      </c>
      <c r="D19" s="196" t="s">
        <v>199</v>
      </c>
      <c r="E19" s="264" t="s">
        <v>200</v>
      </c>
      <c r="F19" s="197">
        <v>599</v>
      </c>
      <c r="G19" s="258" t="s">
        <v>201</v>
      </c>
      <c r="H19" s="258" t="s">
        <v>202</v>
      </c>
      <c r="I19" s="258" t="s">
        <v>203</v>
      </c>
      <c r="J19" s="212">
        <v>36</v>
      </c>
      <c r="K19" s="258" t="s">
        <v>204</v>
      </c>
      <c r="L19" s="199">
        <v>1</v>
      </c>
      <c r="M19" s="149" t="s">
        <v>186</v>
      </c>
      <c r="N19" s="199" t="s">
        <v>205</v>
      </c>
      <c r="O19" s="200">
        <v>1</v>
      </c>
      <c r="P19" s="257">
        <v>45566</v>
      </c>
      <c r="Q19" s="257">
        <v>45689</v>
      </c>
      <c r="R19" s="255">
        <v>46752</v>
      </c>
      <c r="S19" s="149"/>
      <c r="T19" s="151"/>
      <c r="U19" s="151"/>
      <c r="V19" s="151"/>
      <c r="W19" s="151"/>
      <c r="X19" s="204" t="str">
        <f>IF(U19="","",IF(W19&lt;100%, IF(W19&lt;100%, "ALERTA","EN EJECUCIÓN"), IF(W19=100%, "OK", "EN EJECUCIÓN")))</f>
        <v/>
      </c>
      <c r="Y19" s="151"/>
      <c r="Z19" s="151"/>
      <c r="AA19" s="151"/>
      <c r="AB19" s="255">
        <v>46203</v>
      </c>
      <c r="AC19" s="273" t="s">
        <v>148</v>
      </c>
      <c r="AD19" s="283">
        <v>0.6</v>
      </c>
      <c r="AE19" s="187">
        <f t="shared" si="2"/>
        <v>0.6</v>
      </c>
      <c r="AF19" s="185">
        <f t="shared" si="3"/>
        <v>0.6</v>
      </c>
      <c r="AG19" s="204" t="str">
        <f t="shared" si="4"/>
        <v>ALERTA</v>
      </c>
      <c r="AH19" s="270" t="s">
        <v>149</v>
      </c>
      <c r="AI19" s="182" t="s">
        <v>135</v>
      </c>
      <c r="AJ19" s="182" t="s">
        <v>136</v>
      </c>
      <c r="AK19" s="151"/>
      <c r="AL19" s="151"/>
      <c r="AM19" s="151"/>
      <c r="AN19" s="151"/>
      <c r="AO19" s="151"/>
      <c r="AP19" s="204" t="str">
        <f>IF(AM19="","",IF(AO19&lt;100%, IF(AO19&lt;100%, "ALERTA","EN EJECUCIÓN"), IF(AO19=100%, "OK", "EN EJECUCIÓN")))</f>
        <v/>
      </c>
      <c r="AQ19" s="151"/>
      <c r="AR19" s="151"/>
      <c r="AS19" s="151"/>
      <c r="AT19" s="186"/>
      <c r="AU19" s="151"/>
      <c r="AV19" s="182"/>
      <c r="AW19" s="187" t="str">
        <f>(IF(AV19="","",IF(OR($N19=0,$N19="",AT19=""),"",AV19/$N19)))</f>
        <v/>
      </c>
      <c r="AX19" s="185" t="str">
        <f>(IF(OR($Q19="",AW19=""),"",IF(OR($Q19=0,AW19=0),0,IF((AW19*100%)/$Q19&gt;100%,100%,(AW19*100%)/$Q19))))</f>
        <v/>
      </c>
      <c r="AY19" s="204" t="str">
        <f>IF(AV19="","",IF(AX19&lt;100%, IF(AX19&lt;100%, "ALERTA","EN EJECUCIÓN"), IF(AX19=100%, "OK", "EN EJECUCIÓN")))</f>
        <v/>
      </c>
      <c r="AZ19" s="151"/>
      <c r="BA19" s="151"/>
      <c r="BB19" s="182"/>
      <c r="BC19" s="171"/>
      <c r="BD19" s="171"/>
      <c r="BE19" s="171"/>
      <c r="BF19" s="171"/>
      <c r="BG19" s="244" t="str">
        <f t="shared" si="5"/>
        <v>NO APLICA</v>
      </c>
      <c r="BH19" s="188" t="str">
        <f t="shared" si="6"/>
        <v>NO APLICA</v>
      </c>
      <c r="BI19" s="151"/>
      <c r="BJ19" s="149"/>
    </row>
    <row r="20" spans="2:62" ht="108.75" customHeight="1" x14ac:dyDescent="0.2">
      <c r="B20" s="149" t="s">
        <v>121</v>
      </c>
      <c r="C20" s="149" t="s">
        <v>122</v>
      </c>
      <c r="D20" s="196" t="s">
        <v>206</v>
      </c>
      <c r="E20" s="212" t="s">
        <v>207</v>
      </c>
      <c r="F20" s="197">
        <v>633</v>
      </c>
      <c r="G20" s="258" t="s">
        <v>208</v>
      </c>
      <c r="H20" s="258" t="s">
        <v>209</v>
      </c>
      <c r="I20" s="258" t="s">
        <v>144</v>
      </c>
      <c r="J20" s="212">
        <v>37</v>
      </c>
      <c r="K20" s="258" t="s">
        <v>210</v>
      </c>
      <c r="L20" s="199">
        <v>2</v>
      </c>
      <c r="M20" s="149" t="s">
        <v>129</v>
      </c>
      <c r="N20" s="199" t="s">
        <v>205</v>
      </c>
      <c r="O20" s="200">
        <v>1</v>
      </c>
      <c r="P20" s="149" t="s">
        <v>211</v>
      </c>
      <c r="Q20" s="202">
        <v>46022</v>
      </c>
      <c r="R20" s="255">
        <v>46752</v>
      </c>
      <c r="S20" s="149"/>
      <c r="T20" s="151"/>
      <c r="U20" s="151"/>
      <c r="V20" s="151"/>
      <c r="W20" s="151"/>
      <c r="X20" s="151"/>
      <c r="Y20" s="151"/>
      <c r="Z20" s="151"/>
      <c r="AA20" s="151"/>
      <c r="AB20" s="255">
        <v>46203</v>
      </c>
      <c r="AC20" s="273" t="s">
        <v>148</v>
      </c>
      <c r="AD20" s="283">
        <v>0.6</v>
      </c>
      <c r="AE20" s="187">
        <f t="shared" si="2"/>
        <v>0.3</v>
      </c>
      <c r="AF20" s="185">
        <f t="shared" si="3"/>
        <v>0.3</v>
      </c>
      <c r="AG20" s="204" t="str">
        <f t="shared" si="4"/>
        <v>ALERTA</v>
      </c>
      <c r="AH20" s="270" t="s">
        <v>149</v>
      </c>
      <c r="AI20" s="182" t="s">
        <v>135</v>
      </c>
      <c r="AJ20" s="182" t="s">
        <v>136</v>
      </c>
      <c r="AK20" s="151"/>
      <c r="AL20" s="151"/>
      <c r="AM20" s="151"/>
      <c r="AN20" s="151"/>
      <c r="AO20" s="151"/>
      <c r="AP20" s="151"/>
      <c r="AQ20" s="151"/>
      <c r="AR20" s="151"/>
      <c r="AS20" s="151"/>
      <c r="AT20" s="151"/>
      <c r="AU20" s="151"/>
      <c r="AV20" s="151"/>
      <c r="AW20" s="151"/>
      <c r="AX20" s="151"/>
      <c r="AY20" s="151"/>
      <c r="AZ20" s="151"/>
      <c r="BA20" s="151"/>
      <c r="BB20" s="182"/>
      <c r="BC20" s="171"/>
      <c r="BD20" s="171"/>
      <c r="BE20" s="171"/>
      <c r="BF20" s="171"/>
      <c r="BG20" s="244" t="str">
        <f t="shared" si="5"/>
        <v>NO APLICA</v>
      </c>
      <c r="BH20" s="188" t="str">
        <f t="shared" si="6"/>
        <v>NO APLICA</v>
      </c>
      <c r="BI20" s="151"/>
      <c r="BJ20" s="149"/>
    </row>
    <row r="21" spans="2:62" ht="108.75" customHeight="1" x14ac:dyDescent="0.2">
      <c r="B21" s="149" t="s">
        <v>121</v>
      </c>
      <c r="C21" s="149" t="s">
        <v>122</v>
      </c>
      <c r="D21" s="196" t="s">
        <v>212</v>
      </c>
      <c r="E21" s="264" t="s">
        <v>213</v>
      </c>
      <c r="F21" s="197">
        <v>645</v>
      </c>
      <c r="G21" s="208" t="s">
        <v>214</v>
      </c>
      <c r="H21" s="218" t="s">
        <v>209</v>
      </c>
      <c r="I21" s="258" t="s">
        <v>144</v>
      </c>
      <c r="J21" s="212">
        <v>38</v>
      </c>
      <c r="K21" s="258" t="s">
        <v>210</v>
      </c>
      <c r="L21" s="212">
        <v>1</v>
      </c>
      <c r="M21" s="149" t="s">
        <v>129</v>
      </c>
      <c r="N21" s="199" t="s">
        <v>205</v>
      </c>
      <c r="O21" s="200">
        <v>1</v>
      </c>
      <c r="P21" s="149" t="s">
        <v>211</v>
      </c>
      <c r="Q21" s="202">
        <v>46022</v>
      </c>
      <c r="R21" s="255">
        <v>46752</v>
      </c>
      <c r="S21" s="149"/>
      <c r="T21" s="151"/>
      <c r="U21" s="151"/>
      <c r="V21" s="151"/>
      <c r="W21" s="151"/>
      <c r="X21" s="151"/>
      <c r="Y21" s="151"/>
      <c r="Z21" s="151"/>
      <c r="AA21" s="151"/>
      <c r="AB21" s="255">
        <v>46203</v>
      </c>
      <c r="AC21" s="273" t="s">
        <v>148</v>
      </c>
      <c r="AD21" s="283">
        <v>0.6</v>
      </c>
      <c r="AE21" s="187">
        <f t="shared" si="2"/>
        <v>0.6</v>
      </c>
      <c r="AF21" s="185">
        <f t="shared" si="3"/>
        <v>0.6</v>
      </c>
      <c r="AG21" s="204" t="str">
        <f t="shared" si="4"/>
        <v>ALERTA</v>
      </c>
      <c r="AH21" s="270" t="s">
        <v>149</v>
      </c>
      <c r="AI21" s="182" t="s">
        <v>135</v>
      </c>
      <c r="AJ21" s="182" t="s">
        <v>136</v>
      </c>
      <c r="AK21" s="151"/>
      <c r="AL21" s="151"/>
      <c r="AM21" s="151"/>
      <c r="AN21" s="151"/>
      <c r="AO21" s="151"/>
      <c r="AP21" s="151"/>
      <c r="AQ21" s="151"/>
      <c r="AR21" s="151"/>
      <c r="AS21" s="151"/>
      <c r="AT21" s="151"/>
      <c r="AU21" s="151"/>
      <c r="AV21" s="151"/>
      <c r="AW21" s="151"/>
      <c r="AX21" s="151"/>
      <c r="AY21" s="151"/>
      <c r="AZ21" s="151"/>
      <c r="BA21" s="151"/>
      <c r="BB21" s="182"/>
      <c r="BC21" s="151"/>
      <c r="BD21" s="151"/>
      <c r="BE21" s="151"/>
      <c r="BF21" s="151"/>
      <c r="BG21" s="244" t="str">
        <f t="shared" si="5"/>
        <v>NO APLICA</v>
      </c>
      <c r="BH21" s="188" t="str">
        <f t="shared" si="6"/>
        <v>NO APLICA</v>
      </c>
      <c r="BI21" s="151"/>
      <c r="BJ21" s="149"/>
    </row>
    <row r="22" spans="2:62" ht="108.75" customHeight="1" x14ac:dyDescent="0.2">
      <c r="B22" s="149" t="s">
        <v>121</v>
      </c>
      <c r="C22" s="149" t="s">
        <v>122</v>
      </c>
      <c r="D22" s="345" t="s">
        <v>215</v>
      </c>
      <c r="E22" s="212" t="s">
        <v>216</v>
      </c>
      <c r="F22" s="197">
        <v>647</v>
      </c>
      <c r="G22" s="218" t="s">
        <v>217</v>
      </c>
      <c r="H22" s="218" t="s">
        <v>209</v>
      </c>
      <c r="I22" s="258" t="s">
        <v>144</v>
      </c>
      <c r="J22" s="212">
        <v>39</v>
      </c>
      <c r="K22" s="258" t="s">
        <v>218</v>
      </c>
      <c r="L22" s="212">
        <v>1</v>
      </c>
      <c r="M22" s="149" t="s">
        <v>129</v>
      </c>
      <c r="N22" s="199" t="s">
        <v>205</v>
      </c>
      <c r="O22" s="200">
        <v>1</v>
      </c>
      <c r="P22" s="149" t="s">
        <v>211</v>
      </c>
      <c r="Q22" s="202">
        <v>46022</v>
      </c>
      <c r="R22" s="255">
        <v>46752</v>
      </c>
      <c r="S22" s="149"/>
      <c r="T22" s="151"/>
      <c r="U22" s="151"/>
      <c r="V22" s="151"/>
      <c r="W22" s="151"/>
      <c r="X22" s="204" t="str">
        <f>IF(U22="","",IF(W22&lt;100%, IF(W22&lt;100%, "ALERTA","EN EJECUCIÓN"), IF(W22=100%, "OK", "EN EJECUCIÓN")))</f>
        <v/>
      </c>
      <c r="Y22" s="151"/>
      <c r="Z22" s="151"/>
      <c r="AA22" s="151"/>
      <c r="AB22" s="255">
        <v>46203</v>
      </c>
      <c r="AC22" s="273" t="s">
        <v>148</v>
      </c>
      <c r="AD22" s="283">
        <v>0.6</v>
      </c>
      <c r="AE22" s="187">
        <f t="shared" si="2"/>
        <v>0.6</v>
      </c>
      <c r="AF22" s="185">
        <f t="shared" si="3"/>
        <v>0.6</v>
      </c>
      <c r="AG22" s="204" t="str">
        <f t="shared" si="4"/>
        <v>ALERTA</v>
      </c>
      <c r="AH22" s="270" t="s">
        <v>149</v>
      </c>
      <c r="AI22" s="182" t="s">
        <v>135</v>
      </c>
      <c r="AJ22" s="182" t="s">
        <v>136</v>
      </c>
      <c r="AK22" s="151"/>
      <c r="AL22" s="151"/>
      <c r="AM22" s="151"/>
      <c r="AN22" s="151"/>
      <c r="AO22" s="151"/>
      <c r="AP22" s="204" t="str">
        <f>IF(AM22="","",IF(AO22&lt;100%, IF(AO22&lt;100%, "ALERTA","EN EJECUCIÓN"), IF(AO22=100%, "OK", "EN EJECUCIÓN")))</f>
        <v/>
      </c>
      <c r="AQ22" s="151"/>
      <c r="AR22" s="151"/>
      <c r="AS22" s="151"/>
      <c r="AT22" s="186"/>
      <c r="AU22" s="151"/>
      <c r="AV22" s="182"/>
      <c r="AW22" s="187" t="str">
        <f>(IF(AV22="","",IF(OR($N22=0,$N22="",AT22=""),"",AV22/$N22)))</f>
        <v/>
      </c>
      <c r="AX22" s="185" t="str">
        <f>(IF(OR($Q22="",AW22=""),"",IF(OR($Q22=0,AW22=0),0,IF((AW22*100%)/$Q22&gt;100%,100%,(AW22*100%)/$Q22))))</f>
        <v/>
      </c>
      <c r="AY22" s="204" t="str">
        <f>IF(AV22="","",IF(AX22&lt;100%, IF(AX22&lt;100%, "ALERTA","EN EJECUCIÓN"), IF(AX22=100%, "OK", "EN EJECUCIÓN")))</f>
        <v/>
      </c>
      <c r="AZ22" s="151"/>
      <c r="BA22" s="151"/>
      <c r="BB22" s="182"/>
      <c r="BC22" s="171"/>
      <c r="BD22" s="171"/>
      <c r="BE22" s="171"/>
      <c r="BF22" s="171"/>
      <c r="BG22" s="244" t="str">
        <f t="shared" si="5"/>
        <v>NO APLICA</v>
      </c>
      <c r="BH22" s="188" t="str">
        <f t="shared" si="6"/>
        <v>NO APLICA</v>
      </c>
      <c r="BI22" s="151"/>
      <c r="BJ22" s="149"/>
    </row>
    <row r="23" spans="2:62" ht="108.75" customHeight="1" x14ac:dyDescent="0.2">
      <c r="B23" s="149" t="s">
        <v>121</v>
      </c>
      <c r="C23" s="149" t="s">
        <v>122</v>
      </c>
      <c r="D23" s="345"/>
      <c r="E23" s="212" t="s">
        <v>216</v>
      </c>
      <c r="F23" s="197">
        <v>647</v>
      </c>
      <c r="G23" s="218" t="s">
        <v>217</v>
      </c>
      <c r="H23" s="218" t="s">
        <v>209</v>
      </c>
      <c r="I23" s="258" t="s">
        <v>144</v>
      </c>
      <c r="J23" s="212">
        <v>40</v>
      </c>
      <c r="K23" s="258" t="s">
        <v>219</v>
      </c>
      <c r="L23" s="212">
        <v>1</v>
      </c>
      <c r="M23" s="149" t="s">
        <v>129</v>
      </c>
      <c r="N23" s="199" t="s">
        <v>205</v>
      </c>
      <c r="O23" s="200">
        <v>1</v>
      </c>
      <c r="P23" s="149" t="s">
        <v>211</v>
      </c>
      <c r="Q23" s="202">
        <v>46022</v>
      </c>
      <c r="R23" s="255">
        <v>46752</v>
      </c>
      <c r="S23" s="149"/>
      <c r="T23" s="151"/>
      <c r="U23" s="151"/>
      <c r="V23" s="151"/>
      <c r="W23" s="151"/>
      <c r="X23" s="151"/>
      <c r="Y23" s="151"/>
      <c r="Z23" s="151"/>
      <c r="AA23" s="151"/>
      <c r="AB23" s="255">
        <v>46203</v>
      </c>
      <c r="AC23" s="273" t="s">
        <v>148</v>
      </c>
      <c r="AD23" s="283">
        <v>0.6</v>
      </c>
      <c r="AE23" s="187">
        <f t="shared" si="2"/>
        <v>0.6</v>
      </c>
      <c r="AF23" s="185">
        <f t="shared" si="3"/>
        <v>0.6</v>
      </c>
      <c r="AG23" s="204" t="str">
        <f t="shared" si="4"/>
        <v>ALERTA</v>
      </c>
      <c r="AH23" s="270" t="s">
        <v>149</v>
      </c>
      <c r="AI23" s="182" t="s">
        <v>135</v>
      </c>
      <c r="AJ23" s="182" t="s">
        <v>136</v>
      </c>
      <c r="AK23" s="151"/>
      <c r="AL23" s="151"/>
      <c r="AM23" s="151"/>
      <c r="AN23" s="151"/>
      <c r="AO23" s="151"/>
      <c r="AP23" s="151"/>
      <c r="AQ23" s="151"/>
      <c r="AR23" s="151"/>
      <c r="AS23" s="151"/>
      <c r="AT23" s="151"/>
      <c r="AU23" s="151"/>
      <c r="AV23" s="151"/>
      <c r="AW23" s="151"/>
      <c r="AX23" s="151"/>
      <c r="AY23" s="151"/>
      <c r="AZ23" s="151"/>
      <c r="BA23" s="151"/>
      <c r="BB23" s="182"/>
      <c r="BC23" s="171"/>
      <c r="BD23" s="171"/>
      <c r="BE23" s="171"/>
      <c r="BF23" s="171"/>
      <c r="BG23" s="244" t="str">
        <f t="shared" si="5"/>
        <v>NO APLICA</v>
      </c>
      <c r="BH23" s="188" t="str">
        <f t="shared" si="6"/>
        <v>NO APLICA</v>
      </c>
      <c r="BI23" s="151"/>
      <c r="BJ23" s="149"/>
    </row>
    <row r="24" spans="2:62" ht="108.75" customHeight="1" x14ac:dyDescent="0.2">
      <c r="B24" s="149" t="s">
        <v>121</v>
      </c>
      <c r="C24" s="149" t="s">
        <v>122</v>
      </c>
      <c r="D24" s="196" t="s">
        <v>220</v>
      </c>
      <c r="E24" s="149" t="s">
        <v>221</v>
      </c>
      <c r="F24" s="197">
        <v>663</v>
      </c>
      <c r="G24" s="208" t="s">
        <v>222</v>
      </c>
      <c r="H24" s="218" t="s">
        <v>209</v>
      </c>
      <c r="I24" s="258" t="s">
        <v>144</v>
      </c>
      <c r="J24" s="212">
        <v>41</v>
      </c>
      <c r="K24" s="258" t="s">
        <v>223</v>
      </c>
      <c r="L24" s="212">
        <v>1</v>
      </c>
      <c r="M24" s="149" t="s">
        <v>129</v>
      </c>
      <c r="N24" s="199" t="s">
        <v>205</v>
      </c>
      <c r="O24" s="200">
        <v>1</v>
      </c>
      <c r="P24" s="202">
        <v>45658</v>
      </c>
      <c r="Q24" s="202">
        <v>46022</v>
      </c>
      <c r="R24" s="255">
        <v>46752</v>
      </c>
      <c r="S24" s="149"/>
      <c r="T24" s="151"/>
      <c r="U24" s="151"/>
      <c r="V24" s="151"/>
      <c r="W24" s="151"/>
      <c r="X24" s="151"/>
      <c r="Y24" s="151"/>
      <c r="Z24" s="151"/>
      <c r="AA24" s="151"/>
      <c r="AB24" s="255">
        <v>46203</v>
      </c>
      <c r="AC24" s="273" t="s">
        <v>148</v>
      </c>
      <c r="AD24" s="283">
        <v>0.6</v>
      </c>
      <c r="AE24" s="187">
        <f t="shared" si="2"/>
        <v>0.6</v>
      </c>
      <c r="AF24" s="185">
        <f t="shared" si="3"/>
        <v>0.6</v>
      </c>
      <c r="AG24" s="204" t="str">
        <f t="shared" si="4"/>
        <v>ALERTA</v>
      </c>
      <c r="AH24" s="270" t="s">
        <v>149</v>
      </c>
      <c r="AI24" s="182" t="s">
        <v>135</v>
      </c>
      <c r="AJ24" s="182" t="s">
        <v>136</v>
      </c>
      <c r="AK24" s="151"/>
      <c r="AL24" s="151"/>
      <c r="AM24" s="151"/>
      <c r="AN24" s="151"/>
      <c r="AO24" s="151"/>
      <c r="AP24" s="151"/>
      <c r="AQ24" s="151"/>
      <c r="AR24" s="151"/>
      <c r="AS24" s="151"/>
      <c r="AT24" s="151"/>
      <c r="AU24" s="151"/>
      <c r="AV24" s="151"/>
      <c r="AW24" s="151"/>
      <c r="AX24" s="151"/>
      <c r="AY24" s="151"/>
      <c r="AZ24" s="151"/>
      <c r="BA24" s="151"/>
      <c r="BB24" s="182"/>
      <c r="BC24" s="151"/>
      <c r="BD24" s="151"/>
      <c r="BE24" s="151"/>
      <c r="BF24" s="151"/>
      <c r="BG24" s="244" t="str">
        <f t="shared" si="5"/>
        <v>NO APLICA</v>
      </c>
      <c r="BH24" s="188" t="str">
        <f t="shared" si="6"/>
        <v>NO APLICA</v>
      </c>
      <c r="BI24" s="151"/>
      <c r="BJ24" s="149"/>
    </row>
    <row r="25" spans="2:62" ht="198" hidden="1" customHeight="1" x14ac:dyDescent="0.2">
      <c r="B25" s="149" t="s">
        <v>121</v>
      </c>
      <c r="C25" s="149" t="s">
        <v>122</v>
      </c>
      <c r="D25" s="345" t="s">
        <v>224</v>
      </c>
      <c r="E25" s="212" t="s">
        <v>165</v>
      </c>
      <c r="F25" s="197">
        <v>736</v>
      </c>
      <c r="G25" s="218" t="s">
        <v>225</v>
      </c>
      <c r="H25" s="218" t="s">
        <v>226</v>
      </c>
      <c r="I25" s="212" t="s">
        <v>227</v>
      </c>
      <c r="J25" s="212">
        <v>42</v>
      </c>
      <c r="K25" s="209" t="s">
        <v>228</v>
      </c>
      <c r="L25" s="149">
        <v>1</v>
      </c>
      <c r="M25" s="212" t="s">
        <v>129</v>
      </c>
      <c r="N25" s="200" t="s">
        <v>168</v>
      </c>
      <c r="O25" s="200">
        <v>1</v>
      </c>
      <c r="P25" s="260">
        <v>45925</v>
      </c>
      <c r="Q25" s="261">
        <v>46112</v>
      </c>
      <c r="R25" s="149"/>
      <c r="S25" s="149"/>
      <c r="T25" s="151"/>
      <c r="U25" s="151"/>
      <c r="V25" s="151"/>
      <c r="W25" s="151"/>
      <c r="X25" s="204" t="str">
        <f>IF(U25="","",IF(W25&lt;100%, IF(W25&lt;100%, "ALERTA","EN EJECUCIÓN"), IF(W25=100%, "OK", "EN EJECUCIÓN")))</f>
        <v/>
      </c>
      <c r="Y25" s="151"/>
      <c r="Z25" s="151"/>
      <c r="AA25" s="151"/>
      <c r="AB25" s="255">
        <v>46203</v>
      </c>
      <c r="AC25" s="273" t="s">
        <v>229</v>
      </c>
      <c r="AD25" s="283">
        <v>1</v>
      </c>
      <c r="AE25" s="187">
        <f t="shared" si="2"/>
        <v>1</v>
      </c>
      <c r="AF25" s="185">
        <f t="shared" si="3"/>
        <v>1</v>
      </c>
      <c r="AG25" s="204" t="str">
        <f t="shared" si="4"/>
        <v>OK</v>
      </c>
      <c r="AH25" s="270" t="s">
        <v>230</v>
      </c>
      <c r="AI25" s="182" t="s">
        <v>135</v>
      </c>
      <c r="AJ25" s="182" t="s">
        <v>231</v>
      </c>
      <c r="AK25" s="151"/>
      <c r="AL25" s="151"/>
      <c r="AM25" s="151"/>
      <c r="AN25" s="151"/>
      <c r="AO25" s="151"/>
      <c r="AP25" s="204" t="str">
        <f>IF(AM25="","",IF(AO25&lt;100%, IF(AO25&lt;100%, "ALERTA","EN EJECUCIÓN"), IF(AO25=100%, "OK", "EN EJECUCIÓN")))</f>
        <v/>
      </c>
      <c r="AQ25" s="151"/>
      <c r="AR25" s="151"/>
      <c r="AS25" s="151"/>
      <c r="AT25" s="186"/>
      <c r="AU25" s="151"/>
      <c r="AV25" s="182"/>
      <c r="AW25" s="187" t="str">
        <f>(IF(AV25="","",IF(OR($M25=0,$M25="",AT25=""),"",AV25/$M25)))</f>
        <v/>
      </c>
      <c r="AX25" s="185" t="str">
        <f>(IF(OR($P25="",AW25=""),"",IF(OR($P25=0,AW25=0),0,IF((AW25*100%)/$P25&gt;100%,100%,(AW25*100%)/$P25))))</f>
        <v/>
      </c>
      <c r="AY25" s="204" t="str">
        <f>IF(AV25="","",IF(AX25&lt;100%, IF(AX25&lt;100%, "ALERTA","EN EJECUCIÓN"), IF(AX25=100%, "OK", "EN EJECUCIÓN")))</f>
        <v/>
      </c>
      <c r="AZ25" s="151"/>
      <c r="BA25" s="151"/>
      <c r="BB25" s="182" t="s">
        <v>138</v>
      </c>
      <c r="BC25" s="171" t="s">
        <v>137</v>
      </c>
      <c r="BD25" s="171" t="s">
        <v>137</v>
      </c>
      <c r="BE25" s="171" t="s">
        <v>138</v>
      </c>
      <c r="BF25" s="171" t="s">
        <v>232</v>
      </c>
      <c r="BG25" s="244" t="str">
        <f t="shared" si="5"/>
        <v>NO APLICA</v>
      </c>
      <c r="BH25" s="188" t="str">
        <f t="shared" si="6"/>
        <v>NO APLICA</v>
      </c>
      <c r="BI25" s="270" t="s">
        <v>233</v>
      </c>
      <c r="BJ25" s="149" t="s">
        <v>234</v>
      </c>
    </row>
    <row r="26" spans="2:62" ht="141.75" hidden="1" customHeight="1" x14ac:dyDescent="0.2">
      <c r="B26" s="149" t="s">
        <v>121</v>
      </c>
      <c r="C26" s="149" t="s">
        <v>122</v>
      </c>
      <c r="D26" s="345"/>
      <c r="E26" s="212" t="s">
        <v>165</v>
      </c>
      <c r="F26" s="197">
        <v>736</v>
      </c>
      <c r="G26" s="218" t="s">
        <v>225</v>
      </c>
      <c r="H26" s="218" t="s">
        <v>235</v>
      </c>
      <c r="I26" s="212" t="s">
        <v>236</v>
      </c>
      <c r="J26" s="212">
        <v>43</v>
      </c>
      <c r="K26" s="209" t="s">
        <v>237</v>
      </c>
      <c r="L26" s="149">
        <v>2</v>
      </c>
      <c r="M26" s="212" t="s">
        <v>129</v>
      </c>
      <c r="N26" s="200" t="s">
        <v>168</v>
      </c>
      <c r="O26" s="200">
        <v>1</v>
      </c>
      <c r="P26" s="260">
        <v>45925</v>
      </c>
      <c r="Q26" s="261">
        <v>46112</v>
      </c>
      <c r="R26" s="149"/>
      <c r="S26" s="149"/>
      <c r="T26" s="151"/>
      <c r="U26" s="151"/>
      <c r="V26" s="151"/>
      <c r="W26" s="151"/>
      <c r="X26" s="151"/>
      <c r="Y26" s="151"/>
      <c r="Z26" s="151"/>
      <c r="AA26" s="151"/>
      <c r="AB26" s="255">
        <v>46203</v>
      </c>
      <c r="AC26" s="273" t="s">
        <v>229</v>
      </c>
      <c r="AD26" s="285">
        <v>2</v>
      </c>
      <c r="AE26" s="187">
        <f t="shared" ref="AE26" si="7">(IF(AD26="","",IF(OR($L26=0,$L26="",AB26=""),"",AD26/$L26)))</f>
        <v>1</v>
      </c>
      <c r="AF26" s="185">
        <f t="shared" si="3"/>
        <v>1</v>
      </c>
      <c r="AG26" s="204" t="str">
        <f t="shared" si="4"/>
        <v>OK</v>
      </c>
      <c r="AH26" s="270" t="s">
        <v>238</v>
      </c>
      <c r="AI26" s="182" t="s">
        <v>135</v>
      </c>
      <c r="AJ26" s="182" t="s">
        <v>231</v>
      </c>
      <c r="AK26" s="151"/>
      <c r="AL26" s="151"/>
      <c r="AM26" s="151"/>
      <c r="AN26" s="151"/>
      <c r="AO26" s="151"/>
      <c r="AP26" s="151"/>
      <c r="AQ26" s="151"/>
      <c r="AR26" s="151"/>
      <c r="AS26" s="151"/>
      <c r="AT26" s="151"/>
      <c r="AU26" s="151"/>
      <c r="AV26" s="151"/>
      <c r="AW26" s="151"/>
      <c r="AX26" s="151"/>
      <c r="AY26" s="151"/>
      <c r="AZ26" s="151"/>
      <c r="BA26" s="151"/>
      <c r="BB26" s="182" t="s">
        <v>138</v>
      </c>
      <c r="BC26" s="171" t="s">
        <v>137</v>
      </c>
      <c r="BD26" s="171" t="s">
        <v>137</v>
      </c>
      <c r="BE26" s="171" t="s">
        <v>138</v>
      </c>
      <c r="BF26" s="171" t="s">
        <v>232</v>
      </c>
      <c r="BG26" s="244" t="str">
        <f t="shared" si="5"/>
        <v>NO APLICA</v>
      </c>
      <c r="BH26" s="188" t="str">
        <f t="shared" si="6"/>
        <v>NO APLICA</v>
      </c>
      <c r="BI26" s="270" t="s">
        <v>233</v>
      </c>
      <c r="BJ26" s="149" t="s">
        <v>234</v>
      </c>
    </row>
    <row r="27" spans="2:62" ht="108.75" hidden="1" customHeight="1" x14ac:dyDescent="0.2">
      <c r="B27" s="149" t="s">
        <v>121</v>
      </c>
      <c r="C27" s="149" t="s">
        <v>122</v>
      </c>
      <c r="D27" s="345"/>
      <c r="E27" s="212" t="s">
        <v>165</v>
      </c>
      <c r="F27" s="197">
        <v>736</v>
      </c>
      <c r="G27" s="218" t="s">
        <v>225</v>
      </c>
      <c r="H27" s="218" t="s">
        <v>239</v>
      </c>
      <c r="I27" s="212" t="s">
        <v>240</v>
      </c>
      <c r="J27" s="212">
        <v>44</v>
      </c>
      <c r="K27" s="209" t="s">
        <v>241</v>
      </c>
      <c r="L27" s="149">
        <v>1</v>
      </c>
      <c r="M27" s="212" t="s">
        <v>129</v>
      </c>
      <c r="N27" s="200" t="s">
        <v>168</v>
      </c>
      <c r="O27" s="200">
        <v>1</v>
      </c>
      <c r="P27" s="260">
        <v>45925</v>
      </c>
      <c r="Q27" s="261">
        <v>46112</v>
      </c>
      <c r="R27" s="149"/>
      <c r="S27" s="149"/>
      <c r="T27" s="151"/>
      <c r="U27" s="151"/>
      <c r="V27" s="151"/>
      <c r="W27" s="151"/>
      <c r="X27" s="151"/>
      <c r="Y27" s="151"/>
      <c r="Z27" s="151"/>
      <c r="AA27" s="151"/>
      <c r="AB27" s="255">
        <v>46203</v>
      </c>
      <c r="AC27" s="273" t="s">
        <v>229</v>
      </c>
      <c r="AD27" s="283">
        <v>1</v>
      </c>
      <c r="AE27" s="187">
        <f t="shared" si="2"/>
        <v>1</v>
      </c>
      <c r="AF27" s="185">
        <f t="shared" si="3"/>
        <v>1</v>
      </c>
      <c r="AG27" s="204" t="str">
        <f t="shared" si="4"/>
        <v>OK</v>
      </c>
      <c r="AH27" s="270" t="s">
        <v>242</v>
      </c>
      <c r="AI27" s="182" t="s">
        <v>135</v>
      </c>
      <c r="AJ27" s="182" t="s">
        <v>231</v>
      </c>
      <c r="AK27" s="151"/>
      <c r="AL27" s="151"/>
      <c r="AM27" s="151"/>
      <c r="AN27" s="151"/>
      <c r="AO27" s="151"/>
      <c r="AP27" s="151"/>
      <c r="AQ27" s="151"/>
      <c r="AR27" s="151"/>
      <c r="AS27" s="151"/>
      <c r="AT27" s="151"/>
      <c r="AU27" s="151"/>
      <c r="AV27" s="151"/>
      <c r="AW27" s="151"/>
      <c r="AX27" s="151"/>
      <c r="AY27" s="151"/>
      <c r="AZ27" s="151"/>
      <c r="BA27" s="151"/>
      <c r="BB27" s="182" t="s">
        <v>138</v>
      </c>
      <c r="BC27" s="171" t="s">
        <v>137</v>
      </c>
      <c r="BD27" s="171" t="s">
        <v>137</v>
      </c>
      <c r="BE27" s="171" t="s">
        <v>138</v>
      </c>
      <c r="BF27" s="171" t="s">
        <v>232</v>
      </c>
      <c r="BG27" s="244" t="str">
        <f t="shared" si="5"/>
        <v>NO APLICA</v>
      </c>
      <c r="BH27" s="188" t="str">
        <f t="shared" si="6"/>
        <v>NO APLICA</v>
      </c>
      <c r="BI27" s="270" t="s">
        <v>233</v>
      </c>
      <c r="BJ27" s="149" t="s">
        <v>234</v>
      </c>
    </row>
    <row r="28" spans="2:62" ht="108.75" hidden="1" customHeight="1" x14ac:dyDescent="0.2">
      <c r="B28" s="149" t="s">
        <v>121</v>
      </c>
      <c r="C28" s="149" t="s">
        <v>122</v>
      </c>
      <c r="D28" s="345" t="s">
        <v>123</v>
      </c>
      <c r="E28" s="149" t="s">
        <v>124</v>
      </c>
      <c r="F28" s="197">
        <v>781</v>
      </c>
      <c r="G28" s="198" t="s">
        <v>243</v>
      </c>
      <c r="H28" s="247" t="s">
        <v>244</v>
      </c>
      <c r="I28" s="199" t="s">
        <v>245</v>
      </c>
      <c r="J28" s="212">
        <v>45</v>
      </c>
      <c r="K28" s="199" t="s">
        <v>246</v>
      </c>
      <c r="L28" s="199">
        <v>1</v>
      </c>
      <c r="M28" s="212" t="s">
        <v>247</v>
      </c>
      <c r="N28" s="199" t="s">
        <v>160</v>
      </c>
      <c r="O28" s="200">
        <v>1</v>
      </c>
      <c r="P28" s="260">
        <v>45960</v>
      </c>
      <c r="Q28" s="260">
        <v>46172</v>
      </c>
      <c r="R28" s="149"/>
      <c r="S28" s="149"/>
      <c r="T28" s="151"/>
      <c r="U28" s="151"/>
      <c r="V28" s="151"/>
      <c r="W28" s="151"/>
      <c r="X28" s="204" t="str">
        <f>IF(U28="","",IF(W28&lt;100%, IF(W28&lt;100%, "ALERTA","EN EJECUCIÓN"), IF(W28=100%, "OK", "EN EJECUCIÓN")))</f>
        <v/>
      </c>
      <c r="Y28" s="151"/>
      <c r="Z28" s="151"/>
      <c r="AA28" s="151"/>
      <c r="AB28" s="255">
        <v>46203</v>
      </c>
      <c r="AC28" s="273" t="s">
        <v>248</v>
      </c>
      <c r="AD28" s="182">
        <v>100</v>
      </c>
      <c r="AE28" s="187">
        <f t="shared" ref="AE28" si="8">(IF(AD28="","",IF(OR($L28=0,$L28="",AB28=""),"",AD28/$L28)))</f>
        <v>100</v>
      </c>
      <c r="AF28" s="185">
        <f t="shared" si="3"/>
        <v>1</v>
      </c>
      <c r="AG28" s="204" t="str">
        <f>IF(AD28="","",IF(AF28&lt;100%, IF(AF28&lt;100%, "ALERTA","EN EJECUCIÓN"), IF(AF28=100%, "OK", "EN EJECUCIÓN")))</f>
        <v>OK</v>
      </c>
      <c r="AH28" s="270" t="s">
        <v>249</v>
      </c>
      <c r="AI28" s="182" t="s">
        <v>135</v>
      </c>
      <c r="AJ28" s="182" t="s">
        <v>231</v>
      </c>
      <c r="AK28" s="151"/>
      <c r="AL28" s="151"/>
      <c r="AM28" s="151"/>
      <c r="AN28" s="151"/>
      <c r="AO28" s="151"/>
      <c r="AP28" s="204" t="str">
        <f>IF(AM28="","",IF(AO28&lt;100%, IF(AO28&lt;100%, "ALERTA","EN EJECUCIÓN"), IF(AO28=100%, "OK", "EN EJECUCIÓN")))</f>
        <v/>
      </c>
      <c r="AQ28" s="151"/>
      <c r="AR28" s="151"/>
      <c r="AS28" s="151"/>
      <c r="AT28" s="186"/>
      <c r="AU28" s="151"/>
      <c r="AV28" s="182"/>
      <c r="AW28" s="187" t="str">
        <f>(IF(AV28="","",IF(OR($M28=0,$M28="",AT28=""),"",AV28/$M28)))</f>
        <v/>
      </c>
      <c r="AX28" s="185" t="str">
        <f>(IF(OR($P28="",AW28=""),"",IF(OR($P28=0,AW28=0),0,IF((AW28*100%)/$P28&gt;100%,100%,(AW28*100%)/$P28))))</f>
        <v/>
      </c>
      <c r="AY28" s="204" t="str">
        <f>IF(AV28="","",IF(AX28&lt;100%, IF(AX28&lt;100%, "ALERTA","EN EJECUCIÓN"), IF(AX28=100%, "OK", "EN EJECUCIÓN")))</f>
        <v/>
      </c>
      <c r="AZ28" s="151"/>
      <c r="BA28" s="151"/>
      <c r="BB28" s="182" t="s">
        <v>137</v>
      </c>
      <c r="BC28" s="171" t="s">
        <v>137</v>
      </c>
      <c r="BD28" s="171" t="s">
        <v>137</v>
      </c>
      <c r="BE28" s="171" t="s">
        <v>138</v>
      </c>
      <c r="BF28" s="171" t="s">
        <v>232</v>
      </c>
      <c r="BG28" s="244" t="str">
        <f>IF(AND(BA28="Cumplida",BB28="SI",BC28="SI",BD28="SI",(OR(BE28="NO",BE28="NO APLICA")),BF28="Estructural"),"EFECTIVA",IF(AND(BA28="CUMPLIDA",OR(BB28="NO",BC28="NO",BD28="NO",BE28="SI",BF28="PUNTUAL")),"INEFECTIVA","NO APLICA"))</f>
        <v>NO APLICA</v>
      </c>
      <c r="BH28" s="188" t="str">
        <f t="shared" si="6"/>
        <v>NO APLICA</v>
      </c>
      <c r="BI28" s="270" t="s">
        <v>233</v>
      </c>
      <c r="BJ28" s="149" t="s">
        <v>234</v>
      </c>
    </row>
    <row r="29" spans="2:62" ht="148.5" hidden="1" customHeight="1" x14ac:dyDescent="0.2">
      <c r="B29" s="149" t="s">
        <v>121</v>
      </c>
      <c r="C29" s="149" t="s">
        <v>122</v>
      </c>
      <c r="D29" s="345"/>
      <c r="E29" s="149" t="s">
        <v>124</v>
      </c>
      <c r="F29" s="197">
        <v>782</v>
      </c>
      <c r="G29" s="198" t="s">
        <v>125</v>
      </c>
      <c r="H29" s="199" t="s">
        <v>250</v>
      </c>
      <c r="I29" s="199" t="s">
        <v>251</v>
      </c>
      <c r="J29" s="212">
        <v>46</v>
      </c>
      <c r="K29" s="199" t="s">
        <v>246</v>
      </c>
      <c r="L29" s="199">
        <v>1</v>
      </c>
      <c r="M29" s="212" t="s">
        <v>247</v>
      </c>
      <c r="N29" s="199" t="s">
        <v>160</v>
      </c>
      <c r="O29" s="200">
        <v>1</v>
      </c>
      <c r="P29" s="260">
        <v>45960</v>
      </c>
      <c r="Q29" s="260">
        <v>46172</v>
      </c>
      <c r="R29" s="149"/>
      <c r="S29" s="149"/>
      <c r="T29" s="151"/>
      <c r="U29" s="151"/>
      <c r="V29" s="151"/>
      <c r="W29" s="151"/>
      <c r="X29" s="151"/>
      <c r="Y29" s="151"/>
      <c r="Z29" s="151"/>
      <c r="AA29" s="151"/>
      <c r="AB29" s="255">
        <v>46203</v>
      </c>
      <c r="AC29" s="273" t="s">
        <v>248</v>
      </c>
      <c r="AD29" s="182">
        <v>100</v>
      </c>
      <c r="AE29" s="187">
        <f t="shared" ref="AE29" si="9">(IF(AD29="","",IF(OR($L29=0,$L29="",AB29=""),"",AD29/$L29)))</f>
        <v>100</v>
      </c>
      <c r="AF29" s="185">
        <f t="shared" si="3"/>
        <v>1</v>
      </c>
      <c r="AG29" s="204" t="str">
        <f>IF(AD29="","",IF(AF29&lt;100%, IF(AF29&lt;100%, "ALERTA","EN EJECUCIÓN"), IF(AF29=100%, "OK", "EN EJECUCIÓN")))</f>
        <v>OK</v>
      </c>
      <c r="AH29" s="270" t="s">
        <v>249</v>
      </c>
      <c r="AI29" s="182" t="s">
        <v>135</v>
      </c>
      <c r="AJ29" s="182" t="s">
        <v>231</v>
      </c>
      <c r="AK29" s="151"/>
      <c r="AL29" s="151"/>
      <c r="AM29" s="151"/>
      <c r="AN29" s="151"/>
      <c r="AO29" s="151"/>
      <c r="AP29" s="151"/>
      <c r="AQ29" s="151"/>
      <c r="AR29" s="151"/>
      <c r="AS29" s="151"/>
      <c r="AT29" s="151"/>
      <c r="AU29" s="151"/>
      <c r="AV29" s="151"/>
      <c r="AW29" s="151"/>
      <c r="AX29" s="151"/>
      <c r="AY29" s="151"/>
      <c r="AZ29" s="151"/>
      <c r="BA29" s="151"/>
      <c r="BB29" s="182" t="s">
        <v>137</v>
      </c>
      <c r="BC29" s="171" t="s">
        <v>137</v>
      </c>
      <c r="BD29" s="171" t="s">
        <v>137</v>
      </c>
      <c r="BE29" s="171" t="s">
        <v>138</v>
      </c>
      <c r="BF29" s="171" t="s">
        <v>232</v>
      </c>
      <c r="BG29" s="244" t="str">
        <f t="shared" si="5"/>
        <v>NO APLICA</v>
      </c>
      <c r="BH29" s="188" t="str">
        <f t="shared" si="6"/>
        <v>NO APLICA</v>
      </c>
      <c r="BI29" s="270" t="s">
        <v>233</v>
      </c>
      <c r="BJ29" s="149" t="s">
        <v>234</v>
      </c>
    </row>
    <row r="30" spans="2:62" ht="165.75" hidden="1" customHeight="1" x14ac:dyDescent="0.2">
      <c r="B30" s="149" t="s">
        <v>121</v>
      </c>
      <c r="C30" s="149" t="s">
        <v>122</v>
      </c>
      <c r="D30" s="345"/>
      <c r="E30" s="149" t="s">
        <v>124</v>
      </c>
      <c r="F30" s="197">
        <v>783</v>
      </c>
      <c r="G30" s="198" t="s">
        <v>252</v>
      </c>
      <c r="H30" s="199" t="s">
        <v>250</v>
      </c>
      <c r="I30" s="199" t="s">
        <v>251</v>
      </c>
      <c r="J30" s="212">
        <v>47</v>
      </c>
      <c r="K30" s="199" t="s">
        <v>253</v>
      </c>
      <c r="L30" s="199">
        <v>1</v>
      </c>
      <c r="M30" s="212" t="s">
        <v>247</v>
      </c>
      <c r="N30" s="199" t="s">
        <v>160</v>
      </c>
      <c r="O30" s="200">
        <v>1</v>
      </c>
      <c r="P30" s="260">
        <v>45960</v>
      </c>
      <c r="Q30" s="260">
        <v>46172</v>
      </c>
      <c r="R30" s="149"/>
      <c r="S30" s="149"/>
      <c r="T30" s="151"/>
      <c r="U30" s="151"/>
      <c r="V30" s="151"/>
      <c r="W30" s="151"/>
      <c r="X30" s="151"/>
      <c r="Y30" s="151"/>
      <c r="Z30" s="151"/>
      <c r="AA30" s="151"/>
      <c r="AB30" s="255">
        <v>46203</v>
      </c>
      <c r="AC30" s="273" t="s">
        <v>248</v>
      </c>
      <c r="AD30" s="182">
        <v>100</v>
      </c>
      <c r="AE30" s="187">
        <f t="shared" ref="AE30" si="10">(IF(AD30="","",IF(OR($L30=0,$L30="",AB30=""),"",AD30/$L30)))</f>
        <v>100</v>
      </c>
      <c r="AF30" s="185">
        <f t="shared" si="3"/>
        <v>1</v>
      </c>
      <c r="AG30" s="204" t="str">
        <f>IF(AD30="","",IF(AF30&lt;100%, IF(AF30&lt;100%, "ALERTA","EN EJECUCIÓN"), IF(AF30=100%, "OK", "EN EJECUCIÓN")))</f>
        <v>OK</v>
      </c>
      <c r="AH30" s="270" t="s">
        <v>249</v>
      </c>
      <c r="AI30" s="182" t="s">
        <v>135</v>
      </c>
      <c r="AJ30" s="182" t="s">
        <v>231</v>
      </c>
      <c r="AK30" s="151"/>
      <c r="AL30" s="151"/>
      <c r="AM30" s="151"/>
      <c r="AN30" s="151"/>
      <c r="AO30" s="151"/>
      <c r="AP30" s="151"/>
      <c r="AQ30" s="151"/>
      <c r="AR30" s="151"/>
      <c r="AS30" s="151"/>
      <c r="AT30" s="151"/>
      <c r="AU30" s="151"/>
      <c r="AV30" s="151"/>
      <c r="AW30" s="151"/>
      <c r="AX30" s="151"/>
      <c r="AY30" s="151"/>
      <c r="AZ30" s="151"/>
      <c r="BA30" s="151"/>
      <c r="BB30" s="182" t="s">
        <v>137</v>
      </c>
      <c r="BC30" s="171" t="s">
        <v>137</v>
      </c>
      <c r="BD30" s="171" t="s">
        <v>137</v>
      </c>
      <c r="BE30" s="171" t="s">
        <v>138</v>
      </c>
      <c r="BF30" s="171" t="s">
        <v>232</v>
      </c>
      <c r="BG30" s="244" t="str">
        <f t="shared" si="5"/>
        <v>NO APLICA</v>
      </c>
      <c r="BH30" s="188" t="str">
        <f t="shared" si="6"/>
        <v>NO APLICA</v>
      </c>
      <c r="BI30" s="270" t="s">
        <v>233</v>
      </c>
      <c r="BJ30" s="149" t="s">
        <v>234</v>
      </c>
    </row>
  </sheetData>
  <autoFilter ref="A3:BM30" xr:uid="{00000000-0009-0000-0000-000002000000}">
    <filterColumn colId="35">
      <filters>
        <filter val="En ejecución"/>
      </filters>
    </filterColumn>
  </autoFilter>
  <mergeCells count="14">
    <mergeCell ref="D25:D27"/>
    <mergeCell ref="D28:D30"/>
    <mergeCell ref="D7:D8"/>
    <mergeCell ref="D13:D15"/>
    <mergeCell ref="D16:D18"/>
    <mergeCell ref="D22:D23"/>
    <mergeCell ref="B1:G2"/>
    <mergeCell ref="H1:R2"/>
    <mergeCell ref="S1:BA1"/>
    <mergeCell ref="BB1:BJ2"/>
    <mergeCell ref="S2:AA2"/>
    <mergeCell ref="AB2:AJ2"/>
    <mergeCell ref="AK2:AS2"/>
    <mergeCell ref="AT2:BA2"/>
  </mergeCells>
  <conditionalFormatting sqref="X4">
    <cfRule type="dataBar" priority="10">
      <dataBar>
        <cfvo type="min"/>
        <cfvo type="max"/>
        <color rgb="FF638EC6"/>
      </dataBar>
    </cfRule>
    <cfRule type="containsText" dxfId="370" priority="6" stopIfTrue="1" operator="containsText" text="EN TERMINO">
      <formula>NOT(ISERROR(SEARCH("EN TERMINO",X4)))</formula>
    </cfRule>
    <cfRule type="containsText" priority="7" operator="containsText" text="AMARILLO">
      <formula>NOT(ISERROR(SEARCH("AMARILLO",X4)))</formula>
    </cfRule>
    <cfRule type="containsText" dxfId="369" priority="8" stopIfTrue="1" operator="containsText" text="ALERTA">
      <formula>NOT(ISERROR(SEARCH("ALERTA",X4)))</formula>
    </cfRule>
    <cfRule type="containsText" dxfId="368" priority="9" stopIfTrue="1" operator="containsText" text="OK">
      <formula>NOT(ISERROR(SEARCH("OK",X4)))</formula>
    </cfRule>
  </conditionalFormatting>
  <conditionalFormatting sqref="X7">
    <cfRule type="dataBar" priority="75">
      <dataBar>
        <cfvo type="min"/>
        <cfvo type="max"/>
        <color rgb="FF638EC6"/>
      </dataBar>
    </cfRule>
    <cfRule type="containsText" dxfId="367" priority="73" stopIfTrue="1" operator="containsText" text="ALERTA">
      <formula>NOT(ISERROR(SEARCH("ALERTA",X7)))</formula>
    </cfRule>
    <cfRule type="containsText" priority="72" operator="containsText" text="AMARILLO">
      <formula>NOT(ISERROR(SEARCH("AMARILLO",X7)))</formula>
    </cfRule>
    <cfRule type="containsText" dxfId="366" priority="71" stopIfTrue="1" operator="containsText" text="EN TERMINO">
      <formula>NOT(ISERROR(SEARCH("EN TERMINO",X7)))</formula>
    </cfRule>
    <cfRule type="containsText" dxfId="365" priority="74" stopIfTrue="1" operator="containsText" text="OK">
      <formula>NOT(ISERROR(SEARCH("OK",X7)))</formula>
    </cfRule>
  </conditionalFormatting>
  <conditionalFormatting sqref="X10">
    <cfRule type="containsText" dxfId="364" priority="66" stopIfTrue="1" operator="containsText" text="EN TERMINO">
      <formula>NOT(ISERROR(SEARCH("EN TERMINO",X10)))</formula>
    </cfRule>
    <cfRule type="dataBar" priority="70">
      <dataBar>
        <cfvo type="min"/>
        <cfvo type="max"/>
        <color rgb="FF638EC6"/>
      </dataBar>
    </cfRule>
    <cfRule type="containsText" dxfId="363" priority="69" stopIfTrue="1" operator="containsText" text="OK">
      <formula>NOT(ISERROR(SEARCH("OK",X10)))</formula>
    </cfRule>
    <cfRule type="containsText" dxfId="362" priority="68" stopIfTrue="1" operator="containsText" text="ALERTA">
      <formula>NOT(ISERROR(SEARCH("ALERTA",X10)))</formula>
    </cfRule>
    <cfRule type="containsText" priority="67" operator="containsText" text="AMARILLO">
      <formula>NOT(ISERROR(SEARCH("AMARILLO",X10)))</formula>
    </cfRule>
  </conditionalFormatting>
  <conditionalFormatting sqref="X13">
    <cfRule type="containsText" dxfId="361" priority="61" stopIfTrue="1" operator="containsText" text="EN TERMINO">
      <formula>NOT(ISERROR(SEARCH("EN TERMINO",X13)))</formula>
    </cfRule>
    <cfRule type="containsText" dxfId="360" priority="63" stopIfTrue="1" operator="containsText" text="ALERTA">
      <formula>NOT(ISERROR(SEARCH("ALERTA",X13)))</formula>
    </cfRule>
    <cfRule type="containsText" dxfId="359" priority="64" stopIfTrue="1" operator="containsText" text="OK">
      <formula>NOT(ISERROR(SEARCH("OK",X13)))</formula>
    </cfRule>
    <cfRule type="dataBar" priority="65">
      <dataBar>
        <cfvo type="min"/>
        <cfvo type="max"/>
        <color rgb="FF638EC6"/>
      </dataBar>
    </cfRule>
    <cfRule type="containsText" priority="62" operator="containsText" text="AMARILLO">
      <formula>NOT(ISERROR(SEARCH("AMARILLO",X13)))</formula>
    </cfRule>
  </conditionalFormatting>
  <conditionalFormatting sqref="X16">
    <cfRule type="containsText" dxfId="358" priority="56" stopIfTrue="1" operator="containsText" text="EN TERMINO">
      <formula>NOT(ISERROR(SEARCH("EN TERMINO",X16)))</formula>
    </cfRule>
    <cfRule type="dataBar" priority="60">
      <dataBar>
        <cfvo type="min"/>
        <cfvo type="max"/>
        <color rgb="FF638EC6"/>
      </dataBar>
    </cfRule>
    <cfRule type="containsText" dxfId="357" priority="59" stopIfTrue="1" operator="containsText" text="OK">
      <formula>NOT(ISERROR(SEARCH("OK",X16)))</formula>
    </cfRule>
    <cfRule type="containsText" dxfId="356" priority="58" stopIfTrue="1" operator="containsText" text="ALERTA">
      <formula>NOT(ISERROR(SEARCH("ALERTA",X16)))</formula>
    </cfRule>
    <cfRule type="containsText" priority="57" operator="containsText" text="AMARILLO">
      <formula>NOT(ISERROR(SEARCH("AMARILLO",X16)))</formula>
    </cfRule>
  </conditionalFormatting>
  <conditionalFormatting sqref="X19">
    <cfRule type="dataBar" priority="55">
      <dataBar>
        <cfvo type="min"/>
        <cfvo type="max"/>
        <color rgb="FF638EC6"/>
      </dataBar>
    </cfRule>
    <cfRule type="containsText" priority="52" operator="containsText" text="AMARILLO">
      <formula>NOT(ISERROR(SEARCH("AMARILLO",X19)))</formula>
    </cfRule>
    <cfRule type="containsText" dxfId="355" priority="54" stopIfTrue="1" operator="containsText" text="OK">
      <formula>NOT(ISERROR(SEARCH("OK",X19)))</formula>
    </cfRule>
    <cfRule type="containsText" dxfId="354" priority="53" stopIfTrue="1" operator="containsText" text="ALERTA">
      <formula>NOT(ISERROR(SEARCH("ALERTA",X19)))</formula>
    </cfRule>
    <cfRule type="containsText" dxfId="353" priority="51" stopIfTrue="1" operator="containsText" text="EN TERMINO">
      <formula>NOT(ISERROR(SEARCH("EN TERMINO",X19)))</formula>
    </cfRule>
  </conditionalFormatting>
  <conditionalFormatting sqref="X22">
    <cfRule type="containsText" dxfId="352" priority="46" stopIfTrue="1" operator="containsText" text="EN TERMINO">
      <formula>NOT(ISERROR(SEARCH("EN TERMINO",X22)))</formula>
    </cfRule>
    <cfRule type="containsText" priority="47" operator="containsText" text="AMARILLO">
      <formula>NOT(ISERROR(SEARCH("AMARILLO",X22)))</formula>
    </cfRule>
    <cfRule type="containsText" dxfId="351" priority="48" stopIfTrue="1" operator="containsText" text="ALERTA">
      <formula>NOT(ISERROR(SEARCH("ALERTA",X22)))</formula>
    </cfRule>
    <cfRule type="containsText" dxfId="350" priority="49" stopIfTrue="1" operator="containsText" text="OK">
      <formula>NOT(ISERROR(SEARCH("OK",X22)))</formula>
    </cfRule>
    <cfRule type="dataBar" priority="50">
      <dataBar>
        <cfvo type="min"/>
        <cfvo type="max"/>
        <color rgb="FF638EC6"/>
      </dataBar>
    </cfRule>
  </conditionalFormatting>
  <conditionalFormatting sqref="X25">
    <cfRule type="containsText" dxfId="349" priority="41" stopIfTrue="1" operator="containsText" text="EN TERMINO">
      <formula>NOT(ISERROR(SEARCH("EN TERMINO",X25)))</formula>
    </cfRule>
    <cfRule type="containsText" priority="42" operator="containsText" text="AMARILLO">
      <formula>NOT(ISERROR(SEARCH("AMARILLO",X25)))</formula>
    </cfRule>
    <cfRule type="containsText" dxfId="348" priority="43" stopIfTrue="1" operator="containsText" text="ALERTA">
      <formula>NOT(ISERROR(SEARCH("ALERTA",X25)))</formula>
    </cfRule>
    <cfRule type="containsText" dxfId="347" priority="44" stopIfTrue="1" operator="containsText" text="OK">
      <formula>NOT(ISERROR(SEARCH("OK",X25)))</formula>
    </cfRule>
    <cfRule type="dataBar" priority="45">
      <dataBar>
        <cfvo type="min"/>
        <cfvo type="max"/>
        <color rgb="FF638EC6"/>
      </dataBar>
    </cfRule>
  </conditionalFormatting>
  <conditionalFormatting sqref="X28">
    <cfRule type="containsText" dxfId="346" priority="38" stopIfTrue="1" operator="containsText" text="ALERTA">
      <formula>NOT(ISERROR(SEARCH("ALERTA",X28)))</formula>
    </cfRule>
    <cfRule type="dataBar" priority="40">
      <dataBar>
        <cfvo type="min"/>
        <cfvo type="max"/>
        <color rgb="FF638EC6"/>
      </dataBar>
    </cfRule>
    <cfRule type="containsText" dxfId="345" priority="39" stopIfTrue="1" operator="containsText" text="OK">
      <formula>NOT(ISERROR(SEARCH("OK",X28)))</formula>
    </cfRule>
    <cfRule type="containsText" dxfId="344" priority="36" stopIfTrue="1" operator="containsText" text="EN TERMINO">
      <formula>NOT(ISERROR(SEARCH("EN TERMINO",X28)))</formula>
    </cfRule>
    <cfRule type="containsText" priority="37" operator="containsText" text="AMARILLO">
      <formula>NOT(ISERROR(SEARCH("AMARILLO",X28)))</formula>
    </cfRule>
  </conditionalFormatting>
  <conditionalFormatting sqref="AG4:AG27">
    <cfRule type="dataBar" priority="5">
      <dataBar>
        <cfvo type="min"/>
        <cfvo type="max"/>
        <color rgb="FF638EC6"/>
      </dataBar>
    </cfRule>
  </conditionalFormatting>
  <conditionalFormatting sqref="AG4:AG30">
    <cfRule type="containsText" dxfId="336" priority="3" stopIfTrue="1" operator="containsText" text="ALERTA">
      <formula>NOT(ISERROR(SEARCH("ALERTA",AG4)))</formula>
    </cfRule>
    <cfRule type="containsText" dxfId="335" priority="4" stopIfTrue="1" operator="containsText" text="OK">
      <formula>NOT(ISERROR(SEARCH("OK",AG4)))</formula>
    </cfRule>
    <cfRule type="containsText" priority="2" operator="containsText" text="AMARILLO">
      <formula>NOT(ISERROR(SEARCH("AMARILLO",AG4)))</formula>
    </cfRule>
    <cfRule type="containsText" dxfId="334" priority="1" stopIfTrue="1" operator="containsText" text="EN TERMINO">
      <formula>NOT(ISERROR(SEARCH("EN TERMINO",AG4)))</formula>
    </cfRule>
  </conditionalFormatting>
  <conditionalFormatting sqref="AG28:AG30">
    <cfRule type="dataBar" priority="105">
      <dataBar>
        <cfvo type="min"/>
        <cfvo type="max"/>
        <color rgb="FF638EC6"/>
      </dataBar>
    </cfRule>
  </conditionalFormatting>
  <conditionalFormatting sqref="AP4">
    <cfRule type="dataBar" priority="210">
      <dataBar>
        <cfvo type="min"/>
        <cfvo type="max"/>
        <color rgb="FF638EC6"/>
      </dataBar>
    </cfRule>
    <cfRule type="containsText" dxfId="333" priority="209" stopIfTrue="1" operator="containsText" text="OK">
      <formula>NOT(ISERROR(SEARCH("OK",AP4)))</formula>
    </cfRule>
    <cfRule type="containsText" priority="207" operator="containsText" text="AMARILLO">
      <formula>NOT(ISERROR(SEARCH("AMARILLO",AP4)))</formula>
    </cfRule>
    <cfRule type="containsText" dxfId="332" priority="206" stopIfTrue="1" operator="containsText" text="EN TERMINO">
      <formula>NOT(ISERROR(SEARCH("EN TERMINO",AP4)))</formula>
    </cfRule>
    <cfRule type="containsText" dxfId="331" priority="208" stopIfTrue="1" operator="containsText" text="ALERTA">
      <formula>NOT(ISERROR(SEARCH("ALERTA",AP4)))</formula>
    </cfRule>
  </conditionalFormatting>
  <conditionalFormatting sqref="AP7">
    <cfRule type="dataBar" priority="205">
      <dataBar>
        <cfvo type="min"/>
        <cfvo type="max"/>
        <color rgb="FF638EC6"/>
      </dataBar>
    </cfRule>
    <cfRule type="containsText" dxfId="330" priority="204" stopIfTrue="1" operator="containsText" text="OK">
      <formula>NOT(ISERROR(SEARCH("OK",AP7)))</formula>
    </cfRule>
    <cfRule type="containsText" dxfId="329" priority="203" stopIfTrue="1" operator="containsText" text="ALERTA">
      <formula>NOT(ISERROR(SEARCH("ALERTA",AP7)))</formula>
    </cfRule>
    <cfRule type="containsText" dxfId="328" priority="201" stopIfTrue="1" operator="containsText" text="EN TERMINO">
      <formula>NOT(ISERROR(SEARCH("EN TERMINO",AP7)))</formula>
    </cfRule>
    <cfRule type="containsText" priority="202" operator="containsText" text="AMARILLO">
      <formula>NOT(ISERROR(SEARCH("AMARILLO",AP7)))</formula>
    </cfRule>
  </conditionalFormatting>
  <conditionalFormatting sqref="AP10">
    <cfRule type="containsText" dxfId="327" priority="198" stopIfTrue="1" operator="containsText" text="ALERTA">
      <formula>NOT(ISERROR(SEARCH("ALERTA",AP10)))</formula>
    </cfRule>
    <cfRule type="containsText" priority="197" operator="containsText" text="AMARILLO">
      <formula>NOT(ISERROR(SEARCH("AMARILLO",AP10)))</formula>
    </cfRule>
    <cfRule type="containsText" dxfId="326" priority="196" stopIfTrue="1" operator="containsText" text="EN TERMINO">
      <formula>NOT(ISERROR(SEARCH("EN TERMINO",AP10)))</formula>
    </cfRule>
    <cfRule type="dataBar" priority="200">
      <dataBar>
        <cfvo type="min"/>
        <cfvo type="max"/>
        <color rgb="FF638EC6"/>
      </dataBar>
    </cfRule>
    <cfRule type="containsText" dxfId="325" priority="199" stopIfTrue="1" operator="containsText" text="OK">
      <formula>NOT(ISERROR(SEARCH("OK",AP10)))</formula>
    </cfRule>
  </conditionalFormatting>
  <conditionalFormatting sqref="AP13">
    <cfRule type="containsText" priority="192" operator="containsText" text="AMARILLO">
      <formula>NOT(ISERROR(SEARCH("AMARILLO",AP13)))</formula>
    </cfRule>
    <cfRule type="containsText" dxfId="324" priority="191" stopIfTrue="1" operator="containsText" text="EN TERMINO">
      <formula>NOT(ISERROR(SEARCH("EN TERMINO",AP13)))</formula>
    </cfRule>
    <cfRule type="containsText" dxfId="323" priority="194" stopIfTrue="1" operator="containsText" text="OK">
      <formula>NOT(ISERROR(SEARCH("OK",AP13)))</formula>
    </cfRule>
    <cfRule type="dataBar" priority="195">
      <dataBar>
        <cfvo type="min"/>
        <cfvo type="max"/>
        <color rgb="FF638EC6"/>
      </dataBar>
    </cfRule>
    <cfRule type="containsText" dxfId="322" priority="193" stopIfTrue="1" operator="containsText" text="ALERTA">
      <formula>NOT(ISERROR(SEARCH("ALERTA",AP13)))</formula>
    </cfRule>
  </conditionalFormatting>
  <conditionalFormatting sqref="AP16">
    <cfRule type="containsText" dxfId="321" priority="188" stopIfTrue="1" operator="containsText" text="ALERTA">
      <formula>NOT(ISERROR(SEARCH("ALERTA",AP16)))</formula>
    </cfRule>
    <cfRule type="containsText" dxfId="320" priority="189" stopIfTrue="1" operator="containsText" text="OK">
      <formula>NOT(ISERROR(SEARCH("OK",AP16)))</formula>
    </cfRule>
    <cfRule type="dataBar" priority="190">
      <dataBar>
        <cfvo type="min"/>
        <cfvo type="max"/>
        <color rgb="FF638EC6"/>
      </dataBar>
    </cfRule>
    <cfRule type="containsText" dxfId="319" priority="186" stopIfTrue="1" operator="containsText" text="EN TERMINO">
      <formula>NOT(ISERROR(SEARCH("EN TERMINO",AP16)))</formula>
    </cfRule>
    <cfRule type="containsText" priority="187" operator="containsText" text="AMARILLO">
      <formula>NOT(ISERROR(SEARCH("AMARILLO",AP16)))</formula>
    </cfRule>
  </conditionalFormatting>
  <conditionalFormatting sqref="AP19">
    <cfRule type="containsText" priority="182" operator="containsText" text="AMARILLO">
      <formula>NOT(ISERROR(SEARCH("AMARILLO",AP19)))</formula>
    </cfRule>
    <cfRule type="containsText" dxfId="318" priority="183" stopIfTrue="1" operator="containsText" text="ALERTA">
      <formula>NOT(ISERROR(SEARCH("ALERTA",AP19)))</formula>
    </cfRule>
    <cfRule type="containsText" dxfId="317" priority="184" stopIfTrue="1" operator="containsText" text="OK">
      <formula>NOT(ISERROR(SEARCH("OK",AP19)))</formula>
    </cfRule>
    <cfRule type="dataBar" priority="185">
      <dataBar>
        <cfvo type="min"/>
        <cfvo type="max"/>
        <color rgb="FF638EC6"/>
      </dataBar>
    </cfRule>
    <cfRule type="containsText" dxfId="316" priority="181" stopIfTrue="1" operator="containsText" text="EN TERMINO">
      <formula>NOT(ISERROR(SEARCH("EN TERMINO",AP19)))</formula>
    </cfRule>
  </conditionalFormatting>
  <conditionalFormatting sqref="AP22">
    <cfRule type="containsText" dxfId="315" priority="178" stopIfTrue="1" operator="containsText" text="ALERTA">
      <formula>NOT(ISERROR(SEARCH("ALERTA",AP22)))</formula>
    </cfRule>
    <cfRule type="containsText" priority="177" operator="containsText" text="AMARILLO">
      <formula>NOT(ISERROR(SEARCH("AMARILLO",AP22)))</formula>
    </cfRule>
    <cfRule type="containsText" dxfId="314" priority="176" stopIfTrue="1" operator="containsText" text="EN TERMINO">
      <formula>NOT(ISERROR(SEARCH("EN TERMINO",AP22)))</formula>
    </cfRule>
    <cfRule type="containsText" dxfId="313" priority="179" stopIfTrue="1" operator="containsText" text="OK">
      <formula>NOT(ISERROR(SEARCH("OK",AP22)))</formula>
    </cfRule>
    <cfRule type="dataBar" priority="180">
      <dataBar>
        <cfvo type="min"/>
        <cfvo type="max"/>
        <color rgb="FF638EC6"/>
      </dataBar>
    </cfRule>
  </conditionalFormatting>
  <conditionalFormatting sqref="AP25">
    <cfRule type="dataBar" priority="175">
      <dataBar>
        <cfvo type="min"/>
        <cfvo type="max"/>
        <color rgb="FF638EC6"/>
      </dataBar>
    </cfRule>
    <cfRule type="containsText" dxfId="312" priority="174" stopIfTrue="1" operator="containsText" text="OK">
      <formula>NOT(ISERROR(SEARCH("OK",AP25)))</formula>
    </cfRule>
    <cfRule type="containsText" dxfId="311" priority="173" stopIfTrue="1" operator="containsText" text="ALERTA">
      <formula>NOT(ISERROR(SEARCH("ALERTA",AP25)))</formula>
    </cfRule>
    <cfRule type="containsText" dxfId="310" priority="171" stopIfTrue="1" operator="containsText" text="EN TERMINO">
      <formula>NOT(ISERROR(SEARCH("EN TERMINO",AP25)))</formula>
    </cfRule>
    <cfRule type="containsText" priority="172" operator="containsText" text="AMARILLO">
      <formula>NOT(ISERROR(SEARCH("AMARILLO",AP25)))</formula>
    </cfRule>
  </conditionalFormatting>
  <conditionalFormatting sqref="AP28">
    <cfRule type="dataBar" priority="170">
      <dataBar>
        <cfvo type="min"/>
        <cfvo type="max"/>
        <color rgb="FF638EC6"/>
      </dataBar>
    </cfRule>
    <cfRule type="containsText" dxfId="309" priority="169" stopIfTrue="1" operator="containsText" text="OK">
      <formula>NOT(ISERROR(SEARCH("OK",AP28)))</formula>
    </cfRule>
    <cfRule type="containsText" dxfId="308" priority="168" stopIfTrue="1" operator="containsText" text="ALERTA">
      <formula>NOT(ISERROR(SEARCH("ALERTA",AP28)))</formula>
    </cfRule>
    <cfRule type="containsText" priority="167" operator="containsText" text="AMARILLO">
      <formula>NOT(ISERROR(SEARCH("AMARILLO",AP28)))</formula>
    </cfRule>
    <cfRule type="containsText" dxfId="307" priority="166" stopIfTrue="1" operator="containsText" text="EN TERMINO">
      <formula>NOT(ISERROR(SEARCH("EN TERMINO",AP28)))</formula>
    </cfRule>
  </conditionalFormatting>
  <conditionalFormatting sqref="AY4">
    <cfRule type="dataBar" priority="283">
      <dataBar>
        <cfvo type="min"/>
        <cfvo type="max"/>
        <color rgb="FF638EC6"/>
      </dataBar>
    </cfRule>
    <cfRule type="containsText" dxfId="306" priority="281" stopIfTrue="1" operator="containsText" text="ALERTA">
      <formula>NOT(ISERROR(SEARCH("ALERTA",AY4)))</formula>
    </cfRule>
    <cfRule type="containsText" priority="280" operator="containsText" text="AMARILLO">
      <formula>NOT(ISERROR(SEARCH("AMARILLO",AY4)))</formula>
    </cfRule>
    <cfRule type="containsText" dxfId="305" priority="279" stopIfTrue="1" operator="containsText" text="EN TERMINO">
      <formula>NOT(ISERROR(SEARCH("EN TERMINO",AY4)))</formula>
    </cfRule>
    <cfRule type="containsText" dxfId="304" priority="282" stopIfTrue="1" operator="containsText" text="OK">
      <formula>NOT(ISERROR(SEARCH("OK",AY4)))</formula>
    </cfRule>
  </conditionalFormatting>
  <conditionalFormatting sqref="AY7">
    <cfRule type="containsText" dxfId="303" priority="271" stopIfTrue="1" operator="containsText" text="EN TERMINO">
      <formula>NOT(ISERROR(SEARCH("EN TERMINO",AY7)))</formula>
    </cfRule>
    <cfRule type="containsText" priority="272" operator="containsText" text="AMARILLO">
      <formula>NOT(ISERROR(SEARCH("AMARILLO",AY7)))</formula>
    </cfRule>
    <cfRule type="containsText" dxfId="302" priority="273" stopIfTrue="1" operator="containsText" text="ALERTA">
      <formula>NOT(ISERROR(SEARCH("ALERTA",AY7)))</formula>
    </cfRule>
    <cfRule type="dataBar" priority="275">
      <dataBar>
        <cfvo type="min"/>
        <cfvo type="max"/>
        <color rgb="FF638EC6"/>
      </dataBar>
    </cfRule>
    <cfRule type="containsText" dxfId="301" priority="274" stopIfTrue="1" operator="containsText" text="OK">
      <formula>NOT(ISERROR(SEARCH("OK",AY7)))</formula>
    </cfRule>
  </conditionalFormatting>
  <conditionalFormatting sqref="AY10">
    <cfRule type="containsText" dxfId="300" priority="268" stopIfTrue="1" operator="containsText" text="ALERTA">
      <formula>NOT(ISERROR(SEARCH("ALERTA",AY10)))</formula>
    </cfRule>
    <cfRule type="containsText" dxfId="299" priority="269" stopIfTrue="1" operator="containsText" text="OK">
      <formula>NOT(ISERROR(SEARCH("OK",AY10)))</formula>
    </cfRule>
    <cfRule type="dataBar" priority="270">
      <dataBar>
        <cfvo type="min"/>
        <cfvo type="max"/>
        <color rgb="FF638EC6"/>
      </dataBar>
    </cfRule>
    <cfRule type="containsText" dxfId="298" priority="266" stopIfTrue="1" operator="containsText" text="EN TERMINO">
      <formula>NOT(ISERROR(SEARCH("EN TERMINO",AY10)))</formula>
    </cfRule>
    <cfRule type="containsText" priority="267" operator="containsText" text="AMARILLO">
      <formula>NOT(ISERROR(SEARCH("AMARILLO",AY10)))</formula>
    </cfRule>
  </conditionalFormatting>
  <conditionalFormatting sqref="AY13">
    <cfRule type="dataBar" priority="265">
      <dataBar>
        <cfvo type="min"/>
        <cfvo type="max"/>
        <color rgb="FF638EC6"/>
      </dataBar>
    </cfRule>
    <cfRule type="containsText" dxfId="297" priority="261" stopIfTrue="1" operator="containsText" text="EN TERMINO">
      <formula>NOT(ISERROR(SEARCH("EN TERMINO",AY13)))</formula>
    </cfRule>
    <cfRule type="containsText" priority="262" operator="containsText" text="AMARILLO">
      <formula>NOT(ISERROR(SEARCH("AMARILLO",AY13)))</formula>
    </cfRule>
    <cfRule type="containsText" dxfId="296" priority="263" stopIfTrue="1" operator="containsText" text="ALERTA">
      <formula>NOT(ISERROR(SEARCH("ALERTA",AY13)))</formula>
    </cfRule>
    <cfRule type="containsText" dxfId="295" priority="264" stopIfTrue="1" operator="containsText" text="OK">
      <formula>NOT(ISERROR(SEARCH("OK",AY13)))</formula>
    </cfRule>
  </conditionalFormatting>
  <conditionalFormatting sqref="AY16">
    <cfRule type="containsText" dxfId="294" priority="259" stopIfTrue="1" operator="containsText" text="OK">
      <formula>NOT(ISERROR(SEARCH("OK",AY16)))</formula>
    </cfRule>
    <cfRule type="containsText" dxfId="293" priority="258" stopIfTrue="1" operator="containsText" text="ALERTA">
      <formula>NOT(ISERROR(SEARCH("ALERTA",AY16)))</formula>
    </cfRule>
    <cfRule type="containsText" priority="257" operator="containsText" text="AMARILLO">
      <formula>NOT(ISERROR(SEARCH("AMARILLO",AY16)))</formula>
    </cfRule>
    <cfRule type="containsText" dxfId="292" priority="256" stopIfTrue="1" operator="containsText" text="EN TERMINO">
      <formula>NOT(ISERROR(SEARCH("EN TERMINO",AY16)))</formula>
    </cfRule>
    <cfRule type="dataBar" priority="260">
      <dataBar>
        <cfvo type="min"/>
        <cfvo type="max"/>
        <color rgb="FF638EC6"/>
      </dataBar>
    </cfRule>
  </conditionalFormatting>
  <conditionalFormatting sqref="AY19">
    <cfRule type="dataBar" priority="255">
      <dataBar>
        <cfvo type="min"/>
        <cfvo type="max"/>
        <color rgb="FF638EC6"/>
      </dataBar>
    </cfRule>
    <cfRule type="containsText" dxfId="291" priority="253" stopIfTrue="1" operator="containsText" text="ALERTA">
      <formula>NOT(ISERROR(SEARCH("ALERTA",AY19)))</formula>
    </cfRule>
    <cfRule type="containsText" priority="252" operator="containsText" text="AMARILLO">
      <formula>NOT(ISERROR(SEARCH("AMARILLO",AY19)))</formula>
    </cfRule>
    <cfRule type="containsText" dxfId="290" priority="251" stopIfTrue="1" operator="containsText" text="EN TERMINO">
      <formula>NOT(ISERROR(SEARCH("EN TERMINO",AY19)))</formula>
    </cfRule>
    <cfRule type="containsText" dxfId="289" priority="254" stopIfTrue="1" operator="containsText" text="OK">
      <formula>NOT(ISERROR(SEARCH("OK",AY19)))</formula>
    </cfRule>
  </conditionalFormatting>
  <conditionalFormatting sqref="AY22">
    <cfRule type="containsText" dxfId="288" priority="249" stopIfTrue="1" operator="containsText" text="OK">
      <formula>NOT(ISERROR(SEARCH("OK",AY22)))</formula>
    </cfRule>
    <cfRule type="dataBar" priority="250">
      <dataBar>
        <cfvo type="min"/>
        <cfvo type="max"/>
        <color rgb="FF638EC6"/>
      </dataBar>
    </cfRule>
    <cfRule type="containsText" dxfId="287" priority="248" stopIfTrue="1" operator="containsText" text="ALERTA">
      <formula>NOT(ISERROR(SEARCH("ALERTA",AY22)))</formula>
    </cfRule>
    <cfRule type="containsText" priority="247" operator="containsText" text="AMARILLO">
      <formula>NOT(ISERROR(SEARCH("AMARILLO",AY22)))</formula>
    </cfRule>
    <cfRule type="containsText" dxfId="286" priority="246" stopIfTrue="1" operator="containsText" text="EN TERMINO">
      <formula>NOT(ISERROR(SEARCH("EN TERMINO",AY22)))</formula>
    </cfRule>
  </conditionalFormatting>
  <conditionalFormatting sqref="AY25">
    <cfRule type="containsText" dxfId="285" priority="244" stopIfTrue="1" operator="containsText" text="OK">
      <formula>NOT(ISERROR(SEARCH("OK",AY25)))</formula>
    </cfRule>
    <cfRule type="containsText" dxfId="284" priority="243" stopIfTrue="1" operator="containsText" text="ALERTA">
      <formula>NOT(ISERROR(SEARCH("ALERTA",AY25)))</formula>
    </cfRule>
    <cfRule type="containsText" priority="242" operator="containsText" text="AMARILLO">
      <formula>NOT(ISERROR(SEARCH("AMARILLO",AY25)))</formula>
    </cfRule>
    <cfRule type="containsText" dxfId="283" priority="241" stopIfTrue="1" operator="containsText" text="EN TERMINO">
      <formula>NOT(ISERROR(SEARCH("EN TERMINO",AY25)))</formula>
    </cfRule>
    <cfRule type="dataBar" priority="245">
      <dataBar>
        <cfvo type="min"/>
        <cfvo type="max"/>
        <color rgb="FF638EC6"/>
      </dataBar>
    </cfRule>
  </conditionalFormatting>
  <conditionalFormatting sqref="AY28">
    <cfRule type="containsText" priority="237" operator="containsText" text="AMARILLO">
      <formula>NOT(ISERROR(SEARCH("AMARILLO",AY28)))</formula>
    </cfRule>
    <cfRule type="containsText" dxfId="282" priority="238" stopIfTrue="1" operator="containsText" text="ALERTA">
      <formula>NOT(ISERROR(SEARCH("ALERTA",AY28)))</formula>
    </cfRule>
    <cfRule type="containsText" dxfId="281" priority="239" stopIfTrue="1" operator="containsText" text="OK">
      <formula>NOT(ISERROR(SEARCH("OK",AY28)))</formula>
    </cfRule>
    <cfRule type="dataBar" priority="240">
      <dataBar>
        <cfvo type="min"/>
        <cfvo type="max"/>
        <color rgb="FF638EC6"/>
      </dataBar>
    </cfRule>
    <cfRule type="containsText" dxfId="280" priority="236" stopIfTrue="1" operator="containsText" text="EN TERMINO">
      <formula>NOT(ISERROR(SEARCH("EN TERMINO",AY28)))</formula>
    </cfRule>
  </conditionalFormatting>
  <conditionalFormatting sqref="BH4:BH30">
    <cfRule type="containsText" dxfId="279" priority="277" operator="containsText" text="cerrado">
      <formula>NOT(ISERROR(SEARCH("cerrado",BH4)))</formula>
    </cfRule>
    <cfRule type="containsText" dxfId="278" priority="278" operator="containsText" text="Abierto">
      <formula>NOT(ISERROR(SEARCH("Abierto",BH4)))</formula>
    </cfRule>
    <cfRule type="containsText" dxfId="277" priority="276" operator="containsText" text="cerrada">
      <formula>NOT(ISERROR(SEARCH("cerrada",BH4)))</formula>
    </cfRule>
  </conditionalFormatting>
  <dataValidations count="7">
    <dataValidation type="list" allowBlank="1" showInputMessage="1" showErrorMessage="1" sqref="M4:M6" xr:uid="{00000000-0002-0000-0200-000000000000}">
      <formula1>$E$2:$E$3</formula1>
    </dataValidation>
    <dataValidation type="list" allowBlank="1" showInputMessage="1" showErrorMessage="1" sqref="E7:E8" xr:uid="{00000000-0002-0000-0200-000001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allowBlank="1" showDropDown="1" showInputMessage="1" showErrorMessage="1" sqref="BG4:BG30" xr:uid="{00000000-0002-0000-0200-000002000000}"/>
    <dataValidation type="list" allowBlank="1" showInputMessage="1" showErrorMessage="1" sqref="BE13 BE16 BE19 BE22 BE25:BE30 BE4 BE10 BE7" xr:uid="{00000000-0002-0000-0200-000003000000}">
      <formula1>$BK$4:$BM$4</formula1>
    </dataValidation>
    <dataValidation type="list" allowBlank="1" showInputMessage="1" showErrorMessage="1" sqref="BE17 BE20 BE23 BE14 BE8 BE5 BE11" xr:uid="{00000000-0002-0000-0200-000004000000}">
      <formula1>$BK$4:$BL$4</formula1>
    </dataValidation>
    <dataValidation type="list" allowBlank="1" showInputMessage="1" showErrorMessage="1" sqref="M13:M30" xr:uid="{00000000-0002-0000-0200-000005000000}">
      <formula1>"Correctiva, Preventiva, Acción de mejora"</formula1>
    </dataValidation>
    <dataValidation type="list" allowBlank="1" showInputMessage="1" showErrorMessage="1" sqref="C4:C30" xr:uid="{00000000-0002-0000-0200-000006000000}">
      <formula1>INDIRECT(B4)</formula1>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cellIs" priority="289" operator="equal" id="{0FFFA3E7-BCF0-4619-BD88-7B96294946A0}">
            <xm:f>Hoja1!$J$24</xm:f>
            <x14:dxf>
              <fill>
                <patternFill>
                  <bgColor rgb="FFFFFF00"/>
                </patternFill>
              </fill>
            </x14:dxf>
          </x14:cfRule>
          <x14:cfRule type="cellIs" priority="290" operator="equal" id="{98DE78D6-AD33-479B-B743-6166BA1D32B5}">
            <xm:f>Hoja1!$J$23</xm:f>
            <x14:dxf>
              <font>
                <strike val="0"/>
              </font>
              <fill>
                <patternFill>
                  <bgColor rgb="FFFFFF00"/>
                </patternFill>
              </fill>
            </x14:dxf>
          </x14:cfRule>
          <x14:cfRule type="cellIs" priority="284" operator="equal" id="{06B5EFAA-4A8A-47F5-B7CB-F142A9CE0B64}">
            <xm:f>Hoja1!$J$28</xm:f>
            <x14:dxf>
              <fill>
                <patternFill>
                  <bgColor rgb="FFFFC000"/>
                </patternFill>
              </fill>
            </x14:dxf>
          </x14:cfRule>
          <x14:cfRule type="cellIs" priority="285" operator="equal" id="{03D15AE9-E97A-40CE-8CCF-BB5DC572BAC2}">
            <xm:f>Hoja1!#REF!</xm:f>
            <x14:dxf>
              <font>
                <color theme="1"/>
              </font>
              <fill>
                <patternFill>
                  <bgColor rgb="FF00B050"/>
                </patternFill>
              </fill>
            </x14:dxf>
          </x14:cfRule>
          <x14:cfRule type="cellIs" priority="286" operator="equal" id="{EA98AC16-75BF-47A6-ADD4-C137C549F00D}">
            <xm:f>Hoja1!$J$27</xm:f>
            <x14:dxf>
              <font>
                <color theme="1"/>
              </font>
              <fill>
                <patternFill>
                  <bgColor rgb="FF00B050"/>
                </patternFill>
              </fill>
            </x14:dxf>
          </x14:cfRule>
          <x14:cfRule type="cellIs" priority="287" operator="equal" id="{B00AA56A-586D-41B4-BC19-B2B5D9A9C840}">
            <xm:f>Hoja1!$J$26</xm:f>
            <x14:dxf>
              <fill>
                <patternFill>
                  <bgColor rgb="FFFF0000"/>
                </patternFill>
              </fill>
            </x14:dxf>
          </x14:cfRule>
          <x14:cfRule type="cellIs" priority="288" operator="equal" id="{8356809B-098A-4F09-8AA5-23A71DEEEDBA}">
            <xm:f>Hoja1!$J$25</xm:f>
            <x14:dxf>
              <fill>
                <patternFill>
                  <bgColor rgb="FFFFC000"/>
                </patternFill>
              </fill>
            </x14:dxf>
          </x14:cfRule>
          <xm:sqref>AA4:AA30 AJ4:AJ30 AS4:AS30 BA4:BA30</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7000000}">
          <x14:formula1>
            <xm:f>Hoja1!$J$23:$J$28</xm:f>
          </x14:formula1>
          <xm:sqref>AA4:AA30 BA4:BA30 AS4:AS30 AJ4:AJ30</xm:sqref>
        </x14:dataValidation>
        <x14:dataValidation type="list" allowBlank="1" showInputMessage="1" showErrorMessage="1" xr:uid="{00000000-0002-0000-0200-000008000000}">
          <x14:formula1>
            <xm:f>Hoja1!$I$1:$J$1</xm:f>
          </x14:formula1>
          <xm:sqref>B4:B30</xm:sqref>
        </x14:dataValidation>
        <x14:dataValidation type="list" allowBlank="1" showInputMessage="1" showErrorMessage="1" xr:uid="{00000000-0002-0000-0200-000009000000}">
          <x14:formula1>
            <xm:f>Hoja1!$L$23:$L$24</xm:f>
          </x14:formula1>
          <xm:sqref>BF4:BF30</xm:sqref>
        </x14:dataValidation>
        <x14:dataValidation type="list" allowBlank="1" showInputMessage="1" showErrorMessage="1" xr:uid="{00000000-0002-0000-0200-00000A000000}">
          <x14:formula1>
            <xm:f>Hoja1!$B$5:$B$6</xm:f>
          </x14:formula1>
          <xm:sqref>BB4:BD30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1:BM16"/>
  <sheetViews>
    <sheetView zoomScaleNormal="100" workbookViewId="0">
      <pane xSplit="4" ySplit="2" topLeftCell="AB3" activePane="bottomRight" state="frozen"/>
      <selection pane="topRight" activeCell="E1" sqref="E1"/>
      <selection pane="bottomLeft" activeCell="A3" sqref="A3"/>
      <selection pane="bottomRight" activeCell="AI6" sqref="AI6"/>
    </sheetView>
  </sheetViews>
  <sheetFormatPr baseColWidth="10" defaultColWidth="20.140625" defaultRowHeight="39.950000000000003" customHeight="1" outlineLevelCol="1" x14ac:dyDescent="0.2"/>
  <cols>
    <col min="1" max="1" width="4.140625" style="138" customWidth="1"/>
    <col min="2" max="5" width="20.140625" style="138"/>
    <col min="6" max="6" width="35.42578125" style="138" customWidth="1"/>
    <col min="7" max="7" width="48.42578125" style="138" customWidth="1"/>
    <col min="8" max="8" width="20.140625" style="138"/>
    <col min="9" max="9" width="35.7109375" style="140" customWidth="1"/>
    <col min="10" max="10" width="20.140625" style="140"/>
    <col min="11" max="18" width="20.140625" style="138"/>
    <col min="19" max="27" width="0" style="139" hidden="1" customWidth="1"/>
    <col min="28" max="28" width="20.140625" style="139"/>
    <col min="29" max="29" width="29.85546875" style="139" customWidth="1"/>
    <col min="30" max="33" width="20.140625" style="139"/>
    <col min="34" max="34" width="32.28515625" style="139" customWidth="1"/>
    <col min="35" max="36" width="20.140625" style="139"/>
    <col min="37" max="51" width="0" style="139" hidden="1" customWidth="1" outlineLevel="1"/>
    <col min="52" max="52" width="44" style="139" hidden="1" customWidth="1" outlineLevel="1"/>
    <col min="53" max="53" width="0" style="139" hidden="1" customWidth="1" outlineLevel="1"/>
    <col min="54" max="54" width="23.42578125" style="139" customWidth="1" outlineLevel="1"/>
    <col min="55" max="58" width="20.140625" style="139" outlineLevel="1"/>
    <col min="59" max="60" width="20.140625" style="139"/>
    <col min="61" max="61" width="26.85546875" style="139" customWidth="1"/>
    <col min="62" max="62" width="20.140625" style="138"/>
    <col min="63" max="63" width="8.85546875" style="138" customWidth="1"/>
    <col min="64" max="64" width="8.42578125" style="138" customWidth="1"/>
    <col min="65" max="16384" width="20.140625" style="138"/>
  </cols>
  <sheetData>
    <row r="1" spans="2:65" ht="18.75" customHeight="1" x14ac:dyDescent="0.25">
      <c r="B1" s="330" t="s">
        <v>6</v>
      </c>
      <c r="C1" s="330"/>
      <c r="D1" s="330"/>
      <c r="E1" s="330"/>
      <c r="F1" s="330"/>
      <c r="G1" s="330"/>
      <c r="H1" s="343" t="s">
        <v>21</v>
      </c>
      <c r="I1" s="343"/>
      <c r="J1" s="343"/>
      <c r="K1" s="343"/>
      <c r="L1" s="343"/>
      <c r="M1" s="343"/>
      <c r="N1" s="343"/>
      <c r="O1" s="343"/>
      <c r="P1" s="343"/>
      <c r="Q1" s="343"/>
      <c r="R1" s="343"/>
      <c r="S1" s="337" t="s">
        <v>43</v>
      </c>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44"/>
      <c r="BC1" s="344"/>
      <c r="BD1" s="344"/>
      <c r="BE1" s="344"/>
      <c r="BF1" s="344"/>
      <c r="BG1" s="344"/>
      <c r="BH1" s="344"/>
      <c r="BI1" s="344"/>
      <c r="BJ1" s="344"/>
    </row>
    <row r="2" spans="2:65" ht="18.75" customHeight="1" x14ac:dyDescent="0.25">
      <c r="B2" s="330"/>
      <c r="C2" s="330"/>
      <c r="D2" s="330"/>
      <c r="E2" s="330"/>
      <c r="F2" s="330"/>
      <c r="G2" s="330"/>
      <c r="H2" s="343"/>
      <c r="I2" s="343"/>
      <c r="J2" s="343"/>
      <c r="K2" s="343"/>
      <c r="L2" s="343"/>
      <c r="M2" s="343"/>
      <c r="N2" s="343"/>
      <c r="O2" s="343"/>
      <c r="P2" s="343"/>
      <c r="Q2" s="343"/>
      <c r="R2" s="343"/>
      <c r="S2" s="337" t="s">
        <v>80</v>
      </c>
      <c r="T2" s="337"/>
      <c r="U2" s="337"/>
      <c r="V2" s="337"/>
      <c r="W2" s="337"/>
      <c r="X2" s="337"/>
      <c r="Y2" s="337"/>
      <c r="Z2" s="337"/>
      <c r="AA2" s="337"/>
      <c r="AB2" s="340" t="s">
        <v>81</v>
      </c>
      <c r="AC2" s="340"/>
      <c r="AD2" s="340"/>
      <c r="AE2" s="340"/>
      <c r="AF2" s="340"/>
      <c r="AG2" s="340"/>
      <c r="AH2" s="340"/>
      <c r="AI2" s="340"/>
      <c r="AJ2" s="340"/>
      <c r="AK2" s="341" t="s">
        <v>82</v>
      </c>
      <c r="AL2" s="341"/>
      <c r="AM2" s="341"/>
      <c r="AN2" s="341"/>
      <c r="AO2" s="341"/>
      <c r="AP2" s="341"/>
      <c r="AQ2" s="341"/>
      <c r="AR2" s="341"/>
      <c r="AS2" s="341"/>
      <c r="AT2" s="342" t="s">
        <v>83</v>
      </c>
      <c r="AU2" s="342"/>
      <c r="AV2" s="342"/>
      <c r="AW2" s="342"/>
      <c r="AX2" s="342"/>
      <c r="AY2" s="342"/>
      <c r="AZ2" s="342"/>
      <c r="BA2" s="342"/>
      <c r="BB2" s="344"/>
      <c r="BC2" s="344"/>
      <c r="BD2" s="344"/>
      <c r="BE2" s="344"/>
      <c r="BF2" s="344"/>
      <c r="BG2" s="344"/>
      <c r="BH2" s="344"/>
      <c r="BI2" s="344"/>
      <c r="BJ2" s="344"/>
    </row>
    <row r="3" spans="2:65" ht="116.25" customHeight="1" x14ac:dyDescent="0.25">
      <c r="B3" s="143" t="s">
        <v>9</v>
      </c>
      <c r="C3" s="143" t="s">
        <v>11</v>
      </c>
      <c r="D3" s="143" t="s">
        <v>13</v>
      </c>
      <c r="E3" s="143" t="s">
        <v>15</v>
      </c>
      <c r="F3" s="143" t="s">
        <v>17</v>
      </c>
      <c r="G3" s="143" t="s">
        <v>19</v>
      </c>
      <c r="H3" s="144" t="s">
        <v>84</v>
      </c>
      <c r="I3" s="144" t="s">
        <v>24</v>
      </c>
      <c r="J3" s="144" t="s">
        <v>26</v>
      </c>
      <c r="K3" s="144" t="s">
        <v>28</v>
      </c>
      <c r="L3" s="144" t="s">
        <v>30</v>
      </c>
      <c r="M3" s="144" t="s">
        <v>85</v>
      </c>
      <c r="N3" s="144" t="s">
        <v>34</v>
      </c>
      <c r="O3" s="144" t="s">
        <v>36</v>
      </c>
      <c r="P3" s="144" t="s">
        <v>86</v>
      </c>
      <c r="Q3" s="144" t="s">
        <v>87</v>
      </c>
      <c r="R3" s="144" t="s">
        <v>88</v>
      </c>
      <c r="S3" s="145" t="s">
        <v>89</v>
      </c>
      <c r="T3" s="145" t="s">
        <v>90</v>
      </c>
      <c r="U3" s="145" t="s">
        <v>91</v>
      </c>
      <c r="V3" s="145" t="s">
        <v>92</v>
      </c>
      <c r="W3" s="145" t="s">
        <v>93</v>
      </c>
      <c r="X3" s="145" t="s">
        <v>94</v>
      </c>
      <c r="Y3" s="145" t="s">
        <v>95</v>
      </c>
      <c r="Z3" s="145" t="s">
        <v>96</v>
      </c>
      <c r="AA3" s="145" t="s">
        <v>57</v>
      </c>
      <c r="AB3" s="146" t="s">
        <v>97</v>
      </c>
      <c r="AC3" s="146" t="s">
        <v>98</v>
      </c>
      <c r="AD3" s="146" t="s">
        <v>99</v>
      </c>
      <c r="AE3" s="146" t="s">
        <v>100</v>
      </c>
      <c r="AF3" s="146" t="s">
        <v>101</v>
      </c>
      <c r="AG3" s="146" t="s">
        <v>102</v>
      </c>
      <c r="AH3" s="146" t="s">
        <v>103</v>
      </c>
      <c r="AI3" s="146" t="s">
        <v>104</v>
      </c>
      <c r="AJ3" s="146" t="s">
        <v>57</v>
      </c>
      <c r="AK3" s="147" t="s">
        <v>105</v>
      </c>
      <c r="AL3" s="147" t="s">
        <v>106</v>
      </c>
      <c r="AM3" s="147" t="s">
        <v>107</v>
      </c>
      <c r="AN3" s="147" t="s">
        <v>108</v>
      </c>
      <c r="AO3" s="147" t="s">
        <v>109</v>
      </c>
      <c r="AP3" s="147" t="s">
        <v>110</v>
      </c>
      <c r="AQ3" s="147" t="s">
        <v>111</v>
      </c>
      <c r="AR3" s="147" t="s">
        <v>112</v>
      </c>
      <c r="AS3" s="147" t="s">
        <v>57</v>
      </c>
      <c r="AT3" s="143" t="s">
        <v>113</v>
      </c>
      <c r="AU3" s="143" t="s">
        <v>114</v>
      </c>
      <c r="AV3" s="143" t="s">
        <v>115</v>
      </c>
      <c r="AW3" s="143" t="s">
        <v>116</v>
      </c>
      <c r="AX3" s="143" t="s">
        <v>117</v>
      </c>
      <c r="AY3" s="143" t="s">
        <v>118</v>
      </c>
      <c r="AZ3" s="143" t="s">
        <v>119</v>
      </c>
      <c r="BA3" s="143" t="s">
        <v>57</v>
      </c>
      <c r="BB3" s="180" t="s">
        <v>61</v>
      </c>
      <c r="BC3" s="180" t="s">
        <v>63</v>
      </c>
      <c r="BD3" s="180" t="s">
        <v>65</v>
      </c>
      <c r="BE3" s="180" t="s">
        <v>67</v>
      </c>
      <c r="BF3" s="180" t="s">
        <v>69</v>
      </c>
      <c r="BG3" s="180" t="s">
        <v>71</v>
      </c>
      <c r="BH3" s="180" t="s">
        <v>73</v>
      </c>
      <c r="BI3" s="180" t="s">
        <v>75</v>
      </c>
      <c r="BJ3" s="180" t="s">
        <v>120</v>
      </c>
    </row>
    <row r="4" spans="2:65" ht="112.5" customHeight="1" x14ac:dyDescent="0.2">
      <c r="B4" s="149" t="s">
        <v>121</v>
      </c>
      <c r="C4" s="149" t="s">
        <v>122</v>
      </c>
      <c r="D4" s="346" t="s">
        <v>254</v>
      </c>
      <c r="E4" s="212" t="s">
        <v>255</v>
      </c>
      <c r="F4" s="197">
        <v>708</v>
      </c>
      <c r="G4" s="208" t="s">
        <v>256</v>
      </c>
      <c r="H4" s="218" t="s">
        <v>257</v>
      </c>
      <c r="I4" s="212" t="s">
        <v>258</v>
      </c>
      <c r="J4" s="212">
        <v>55</v>
      </c>
      <c r="K4" s="212" t="s">
        <v>259</v>
      </c>
      <c r="L4" s="212">
        <v>3</v>
      </c>
      <c r="M4" s="239" t="s">
        <v>186</v>
      </c>
      <c r="N4" s="240" t="s">
        <v>260</v>
      </c>
      <c r="O4" s="241">
        <v>1</v>
      </c>
      <c r="P4" s="256">
        <v>45961</v>
      </c>
      <c r="Q4" s="256">
        <v>46326</v>
      </c>
      <c r="R4" s="149"/>
      <c r="S4" s="234">
        <v>46203</v>
      </c>
      <c r="T4" s="151"/>
      <c r="U4" s="151"/>
      <c r="V4" s="187" t="str">
        <f>(IF(U4="","",IF(OR($N4=0,$N4="",#REF!=""),"",U4/$N4)))</f>
        <v/>
      </c>
      <c r="W4" s="185" t="str">
        <f>(IF(OR($Q4="",V4=""),"",IF(OR($Q4=0,V4=0),0,IF((V4*100%)/$Q4&gt;100%,100%,(V4*100%)/$Q4))))</f>
        <v/>
      </c>
      <c r="X4" s="204" t="str">
        <f t="shared" ref="X4" si="0">IF(U4="","",IF(W4&lt;100%, IF(W4&lt;100%, "ALERTA","EN ejecución"), IF(W4=100%, "OK", "EN ejecución")))</f>
        <v/>
      </c>
      <c r="Y4" s="151"/>
      <c r="Z4" s="151"/>
      <c r="AA4" s="151"/>
      <c r="AB4" s="186">
        <v>46210</v>
      </c>
      <c r="AC4" s="270" t="s">
        <v>261</v>
      </c>
      <c r="AD4" s="182">
        <v>1</v>
      </c>
      <c r="AE4" s="187">
        <f>(IF(AD4="","",IF(OR($L4=0,$L4="",AB4=""),"",AD4/$L4)))</f>
        <v>0.33333333333333331</v>
      </c>
      <c r="AF4" s="185">
        <f>(IF(OR($Q4="",AE4=""),"",IF(OR($Q4=0,AE4=0),0,IF((AE4*100%)/$Q4&gt;100%,100%,(AE4*100%)/$Q4))))</f>
        <v>7.1953834419836231E-6</v>
      </c>
      <c r="AG4" s="204" t="str">
        <f t="shared" ref="AG4" si="1">IF(AD4="","",IF(AF4&lt;100%, IF(AF4&lt;100%, "ALERTA","EN ejecución"), IF(AF4=100%, "OK", "EN ejecución")))</f>
        <v>ALERTA</v>
      </c>
      <c r="AH4" s="270" t="s">
        <v>262</v>
      </c>
      <c r="AI4" s="182" t="s">
        <v>135</v>
      </c>
      <c r="AJ4" s="182" t="s">
        <v>136</v>
      </c>
      <c r="AK4" s="151"/>
      <c r="AL4" s="151"/>
      <c r="AM4" s="151"/>
      <c r="AN4" s="151"/>
      <c r="AO4" s="151"/>
      <c r="AP4" s="204" t="str">
        <f>IF(AM4="","",IF(AO4&lt;100%, IF(AO4&lt;100%, "ALERTA","EN EJECUCIÓN"), IF(AO4=100%, "OK", "EN EJECUCIÓN")))</f>
        <v/>
      </c>
      <c r="AQ4" s="151"/>
      <c r="AR4" s="151"/>
      <c r="AS4" s="151"/>
      <c r="AT4" s="186"/>
      <c r="AU4" s="151"/>
      <c r="AV4" s="182"/>
      <c r="AW4" s="187" t="str">
        <f>(IF(AV4="","",IF(OR($Q4=0,$Q4="",AT4=""),"",AV4/$Q4)))</f>
        <v/>
      </c>
      <c r="AX4" s="185" t="e">
        <f>(IF(OR(#REF!="",AW4=""),"",IF(OR(#REF!=0,AW4=0),0,IF((AW4*100%)/#REF!&gt;100%,100%,(AW4*100%)/#REF!))))</f>
        <v>#REF!</v>
      </c>
      <c r="AY4" s="204" t="str">
        <f>IF(AV4="","",IF(AX4&lt;100%, IF(AX4&lt;100%, "ALERTA","EN EJECUCIÓN"), IF(AX4=100%, "OK", "EN EJECUCIÓN")))</f>
        <v/>
      </c>
      <c r="AZ4" s="151"/>
      <c r="BA4" s="151"/>
      <c r="BB4" s="182"/>
      <c r="BC4" s="171"/>
      <c r="BD4" s="171"/>
      <c r="BE4" s="171"/>
      <c r="BF4" s="171"/>
      <c r="BG4" s="244" t="str">
        <f>IF(AND(BA4="Cumplida",BB4="SI",BC4="SI",BD4="SI",(OR(BE4="NO",BE4="NO APLICA")),BF4="Estructural"),"EFECTIVA",IF(AND(BA4="CUMPLIDA",OR(BB4="NO",BC4="NO",BD4="NO",BE4="SI",BF4="PUNTUAL")),"INEFECTIVA","NO APLICA"))</f>
        <v>NO APLICA</v>
      </c>
      <c r="BH4" s="188" t="str">
        <f>IF(BG4="EFECTIVA","NO",IF(BG4="INEFECTIVA","SI","NO APLICA"))</f>
        <v>NO APLICA</v>
      </c>
      <c r="BI4" s="151"/>
      <c r="BJ4" s="149"/>
      <c r="BK4" s="181" t="s">
        <v>137</v>
      </c>
      <c r="BL4" s="181" t="s">
        <v>138</v>
      </c>
      <c r="BM4" s="181" t="s">
        <v>139</v>
      </c>
    </row>
    <row r="5" spans="2:65" ht="87.75" customHeight="1" x14ac:dyDescent="0.2">
      <c r="B5" s="149" t="s">
        <v>121</v>
      </c>
      <c r="C5" s="149" t="s">
        <v>122</v>
      </c>
      <c r="D5" s="347"/>
      <c r="E5" s="212" t="s">
        <v>255</v>
      </c>
      <c r="F5" s="197">
        <v>709</v>
      </c>
      <c r="G5" s="208" t="s">
        <v>263</v>
      </c>
      <c r="H5" s="218" t="s">
        <v>264</v>
      </c>
      <c r="I5" s="212" t="s">
        <v>265</v>
      </c>
      <c r="J5" s="212">
        <v>56</v>
      </c>
      <c r="K5" s="212" t="s">
        <v>266</v>
      </c>
      <c r="L5" s="212">
        <v>2</v>
      </c>
      <c r="M5" s="149" t="s">
        <v>186</v>
      </c>
      <c r="N5" s="209" t="s">
        <v>260</v>
      </c>
      <c r="O5" s="200">
        <v>1</v>
      </c>
      <c r="P5" s="255">
        <v>45961</v>
      </c>
      <c r="Q5" s="255">
        <v>45972</v>
      </c>
      <c r="R5" s="202">
        <v>46203</v>
      </c>
      <c r="S5" s="265">
        <v>46111</v>
      </c>
      <c r="T5" s="151"/>
      <c r="U5" s="151"/>
      <c r="V5" s="151"/>
      <c r="W5" s="151"/>
      <c r="X5" s="151"/>
      <c r="Y5" s="151"/>
      <c r="Z5" s="151"/>
      <c r="AA5" s="151"/>
      <c r="AB5" s="186">
        <v>46210</v>
      </c>
      <c r="AC5" s="284" t="s">
        <v>267</v>
      </c>
      <c r="AD5" s="182">
        <v>2</v>
      </c>
      <c r="AE5" s="185">
        <f t="shared" ref="AE5" si="2">(IF(AD5="","",IF(OR($L5=0,$L5="",AB5=""),"",AD5/$L5)))</f>
        <v>1</v>
      </c>
      <c r="AF5" s="185">
        <f>(IF(OR($O5="",AE5=""),"",IF(OR($O5=0,AE5=0),0,IF((AE5*100%)/$O5&gt;100%,100%,(AE5*100%)/$O5))))</f>
        <v>1</v>
      </c>
      <c r="AG5" s="204" t="str">
        <f>IF(AD5="","",IF(AF5&lt;100%, IF(AF5&lt;100%, "ALERTA","EN ejecución"), IF(AF5=100%, "OK", "EN ejecución")))</f>
        <v>OK</v>
      </c>
      <c r="AH5" s="270" t="s">
        <v>268</v>
      </c>
      <c r="AI5" s="182" t="s">
        <v>135</v>
      </c>
      <c r="AJ5" s="182" t="s">
        <v>231</v>
      </c>
      <c r="AK5" s="151"/>
      <c r="AL5" s="151"/>
      <c r="AM5" s="151"/>
      <c r="AN5" s="151"/>
      <c r="AO5" s="151"/>
      <c r="AP5" s="151"/>
      <c r="AQ5" s="151"/>
      <c r="AR5" s="151"/>
      <c r="AS5" s="151"/>
      <c r="AT5" s="151"/>
      <c r="AU5" s="151"/>
      <c r="AV5" s="151"/>
      <c r="AW5" s="151"/>
      <c r="AX5" s="151"/>
      <c r="AY5" s="151"/>
      <c r="AZ5" s="151"/>
      <c r="BA5" s="151"/>
      <c r="BB5" s="182" t="s">
        <v>137</v>
      </c>
      <c r="BC5" s="171" t="s">
        <v>137</v>
      </c>
      <c r="BD5" s="171" t="s">
        <v>137</v>
      </c>
      <c r="BE5" s="171" t="s">
        <v>138</v>
      </c>
      <c r="BF5" s="171" t="s">
        <v>232</v>
      </c>
      <c r="BG5" s="244" t="str">
        <f t="shared" ref="BG5:BG16" si="3">IF(AND(BA5="Cumplida",BB5="SI",BC5="SI",BD5="SI",(OR(BE5="NO",BE5="NO APLICA")),BF5="Estructural"),"EFECTIVA",IF(AND(BA5="CUMPLIDA",OR(BB5="NO",BC5="NO",BD5="NO",BE5="SI",BF5="PUNTUAL")),"INEFECTIVA","NO APLICA"))</f>
        <v>NO APLICA</v>
      </c>
      <c r="BH5" s="188" t="str">
        <f t="shared" ref="BH5:BH16" si="4">IF(BG5="EFECTIVA","NO",IF(BG5="INEFECTIVA","SI","NO APLICA"))</f>
        <v>NO APLICA</v>
      </c>
      <c r="BI5" s="270" t="s">
        <v>269</v>
      </c>
      <c r="BJ5" s="149" t="s">
        <v>234</v>
      </c>
    </row>
    <row r="6" spans="2:65" ht="112.5" customHeight="1" x14ac:dyDescent="0.2">
      <c r="B6" s="149" t="s">
        <v>121</v>
      </c>
      <c r="C6" s="149" t="s">
        <v>122</v>
      </c>
      <c r="D6" s="348"/>
      <c r="E6" s="253" t="s">
        <v>255</v>
      </c>
      <c r="F6" s="252">
        <v>712</v>
      </c>
      <c r="G6" s="208" t="s">
        <v>270</v>
      </c>
      <c r="H6" s="218" t="s">
        <v>271</v>
      </c>
      <c r="I6" s="150" t="s">
        <v>272</v>
      </c>
      <c r="J6" s="212">
        <v>57</v>
      </c>
      <c r="K6" s="268" t="s">
        <v>273</v>
      </c>
      <c r="L6" s="268">
        <v>3</v>
      </c>
      <c r="M6" s="239" t="s">
        <v>186</v>
      </c>
      <c r="N6" s="240" t="s">
        <v>260</v>
      </c>
      <c r="O6" s="241">
        <v>1</v>
      </c>
      <c r="P6" s="256">
        <v>45930</v>
      </c>
      <c r="Q6" s="256">
        <v>46022</v>
      </c>
      <c r="R6" s="259">
        <v>46387</v>
      </c>
      <c r="S6" s="202">
        <v>46153</v>
      </c>
      <c r="T6" s="151"/>
      <c r="U6" s="151"/>
      <c r="V6" s="151"/>
      <c r="W6" s="151"/>
      <c r="X6" s="151"/>
      <c r="Y6" s="151"/>
      <c r="Z6" s="151"/>
      <c r="AA6" s="151"/>
      <c r="AB6" s="186">
        <v>46210</v>
      </c>
      <c r="AC6" s="271" t="s">
        <v>274</v>
      </c>
      <c r="AD6" s="182">
        <v>1</v>
      </c>
      <c r="AE6" s="185">
        <f t="shared" ref="AE6" si="5">(IF(AD6="","",IF(OR($L6=0,$L6="",AB6=""),"",AD6/$L6)))</f>
        <v>0.33333333333333331</v>
      </c>
      <c r="AF6" s="185">
        <f>(IF(OR($O6="",AE6=""),"",IF(OR($O6=0,AE6=0),0,IF((AE6*100%)/$O6&gt;100%,100%,(AE6*100%)/$O6))))</f>
        <v>0.33333333333333331</v>
      </c>
      <c r="AG6" s="204" t="str">
        <f>IF(AD6="","",IF(AF6&lt;100%, IF(AF6&lt;100%, "ALERTA","EN ejecución"), IF(AF6=100%, "OK", "EN ejecución")))</f>
        <v>ALERTA</v>
      </c>
      <c r="AH6" s="270" t="s">
        <v>262</v>
      </c>
      <c r="AI6" s="182" t="s">
        <v>135</v>
      </c>
      <c r="AJ6" s="182" t="s">
        <v>136</v>
      </c>
      <c r="AK6" s="151"/>
      <c r="AL6" s="151"/>
      <c r="AM6" s="151"/>
      <c r="AN6" s="151"/>
      <c r="AO6" s="151"/>
      <c r="AP6" s="151"/>
      <c r="AQ6" s="151"/>
      <c r="AR6" s="151"/>
      <c r="AS6" s="151"/>
      <c r="AT6" s="151"/>
      <c r="AU6" s="151"/>
      <c r="AV6" s="151"/>
      <c r="AW6" s="151"/>
      <c r="AX6" s="151"/>
      <c r="AY6" s="151"/>
      <c r="AZ6" s="151"/>
      <c r="BA6" s="151"/>
      <c r="BB6" s="182"/>
      <c r="BC6" s="151"/>
      <c r="BD6" s="151"/>
      <c r="BE6" s="151"/>
      <c r="BF6" s="151"/>
      <c r="BG6" s="244" t="str">
        <f t="shared" si="3"/>
        <v>NO APLICA</v>
      </c>
      <c r="BH6" s="188" t="str">
        <f t="shared" si="4"/>
        <v>NO APLICA</v>
      </c>
      <c r="BI6" s="151"/>
      <c r="BJ6" s="149"/>
    </row>
    <row r="7" spans="2:65" ht="39.950000000000003" customHeight="1" x14ac:dyDescent="0.2">
      <c r="B7" s="149"/>
      <c r="C7" s="149"/>
      <c r="D7" s="149"/>
      <c r="E7" s="149"/>
      <c r="F7" s="149"/>
      <c r="G7" s="149"/>
      <c r="H7" s="149"/>
      <c r="I7" s="150"/>
      <c r="J7" s="150"/>
      <c r="K7" s="149"/>
      <c r="L7" s="149"/>
      <c r="M7" s="149"/>
      <c r="N7" s="149"/>
      <c r="O7" s="149"/>
      <c r="P7" s="149"/>
      <c r="Q7" s="149"/>
      <c r="R7" s="149"/>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82"/>
      <c r="BC7" s="151"/>
      <c r="BD7" s="151"/>
      <c r="BE7" s="151"/>
      <c r="BF7" s="151"/>
      <c r="BG7" s="244" t="str">
        <f t="shared" si="3"/>
        <v>NO APLICA</v>
      </c>
      <c r="BH7" s="188" t="str">
        <f t="shared" si="4"/>
        <v>NO APLICA</v>
      </c>
      <c r="BI7" s="151"/>
      <c r="BJ7" s="149"/>
    </row>
    <row r="8" spans="2:65" ht="39.950000000000003" customHeight="1" x14ac:dyDescent="0.2">
      <c r="B8" s="149"/>
      <c r="C8" s="149"/>
      <c r="D8" s="149"/>
      <c r="E8" s="149"/>
      <c r="F8" s="149"/>
      <c r="G8" s="149"/>
      <c r="H8" s="149"/>
      <c r="I8" s="150"/>
      <c r="J8" s="150"/>
      <c r="K8" s="149"/>
      <c r="L8" s="149"/>
      <c r="M8" s="149"/>
      <c r="N8" s="149"/>
      <c r="O8" s="185"/>
      <c r="P8" s="149"/>
      <c r="Q8" s="149"/>
      <c r="R8" s="149"/>
      <c r="S8" s="151"/>
      <c r="T8" s="151"/>
      <c r="U8" s="151"/>
      <c r="V8" s="151"/>
      <c r="W8" s="151"/>
      <c r="X8" s="184" t="str">
        <f>IF(U8="","",IF(W8&lt;100%, IF(W8&lt;100%, "ALERTA","EN EJECUCIÓN"), IF(W8=100%, "OK", "EN EJECUCIÓN")))</f>
        <v/>
      </c>
      <c r="Y8" s="151"/>
      <c r="Z8" s="151"/>
      <c r="AA8" s="151"/>
      <c r="AB8" s="151"/>
      <c r="AC8" s="151"/>
      <c r="AD8" s="151"/>
      <c r="AE8" s="151"/>
      <c r="AF8" s="151"/>
      <c r="AG8" s="184" t="str">
        <f>IF(AD8="","",IF(AF8&lt;100%, IF(AF8&lt;100%, "ALERTA","EN EJECUCIÓN"), IF(AF8=100%, "OK", "EN EJECUCIÓN")))</f>
        <v/>
      </c>
      <c r="AH8" s="151"/>
      <c r="AI8" s="151"/>
      <c r="AJ8" s="151"/>
      <c r="AK8" s="151"/>
      <c r="AL8" s="151"/>
      <c r="AM8" s="151"/>
      <c r="AN8" s="151"/>
      <c r="AO8" s="151"/>
      <c r="AP8" s="184" t="str">
        <f>IF(AM8="","",IF(AO8&lt;100%, IF(AO8&lt;100%, "ALERTA","EN EJECUCIÓN"), IF(AO8=100%, "OK", "EN EJECUCIÓN")))</f>
        <v/>
      </c>
      <c r="AQ8" s="151"/>
      <c r="AR8" s="151"/>
      <c r="AS8" s="151"/>
      <c r="AT8" s="186"/>
      <c r="AU8" s="151"/>
      <c r="AV8" s="182"/>
      <c r="AW8" s="187" t="str">
        <f t="shared" ref="AW8" si="6">(IF(AV8="","",IF(OR($L8=0,$L8="",AT8=""),"",AV8/$L8)))</f>
        <v/>
      </c>
      <c r="AX8" s="183" t="str">
        <f>(IF(OR($O8="",AW8=""),"",IF(OR($O8=0,AW8=0),0,IF((AW8*100%)/$O8&gt;100%,100%,(AW8*100%)/$O8))))</f>
        <v/>
      </c>
      <c r="AY8" s="184" t="str">
        <f>IF(AV8="","",IF(AX8&lt;100%, IF(AX8&lt;100%, "ALERTA","EN EJECUCIÓN"), IF(AX8=100%, "OK", "EN EJECUCIÓN")))</f>
        <v/>
      </c>
      <c r="AZ8" s="151"/>
      <c r="BA8" s="151"/>
      <c r="BB8" s="182"/>
      <c r="BC8" s="171"/>
      <c r="BD8" s="171"/>
      <c r="BE8" s="171"/>
      <c r="BF8" s="171"/>
      <c r="BG8" s="244" t="str">
        <f t="shared" si="3"/>
        <v>NO APLICA</v>
      </c>
      <c r="BH8" s="188" t="str">
        <f t="shared" si="4"/>
        <v>NO APLICA</v>
      </c>
      <c r="BI8" s="151"/>
      <c r="BJ8" s="149"/>
    </row>
    <row r="9" spans="2:65" ht="39.950000000000003" customHeight="1" x14ac:dyDescent="0.2">
      <c r="B9" s="149"/>
      <c r="C9" s="149"/>
      <c r="D9" s="149"/>
      <c r="E9" s="149"/>
      <c r="F9" s="149"/>
      <c r="G9" s="149"/>
      <c r="H9" s="149"/>
      <c r="I9" s="150"/>
      <c r="J9" s="150"/>
      <c r="K9" s="149"/>
      <c r="L9" s="149"/>
      <c r="M9" s="149"/>
      <c r="N9" s="149"/>
      <c r="O9" s="149"/>
      <c r="P9" s="149"/>
      <c r="Q9" s="149"/>
      <c r="R9" s="149"/>
      <c r="S9" s="151"/>
      <c r="T9" s="151"/>
      <c r="U9" s="151"/>
      <c r="V9" s="151"/>
      <c r="W9" s="151"/>
      <c r="X9" s="151"/>
      <c r="Y9" s="151"/>
      <c r="Z9" s="151"/>
      <c r="AA9" s="151"/>
      <c r="AB9" s="151"/>
      <c r="AC9" s="151"/>
      <c r="AD9" s="151"/>
      <c r="AE9" s="151"/>
      <c r="AF9" s="151"/>
      <c r="AG9" s="151"/>
      <c r="AH9" s="151"/>
      <c r="AI9" s="151"/>
      <c r="AJ9" s="151"/>
      <c r="AK9" s="151"/>
      <c r="AL9" s="151"/>
      <c r="AM9" s="151"/>
      <c r="AN9" s="151"/>
      <c r="AO9" s="151"/>
      <c r="AP9" s="151"/>
      <c r="AQ9" s="151"/>
      <c r="AR9" s="151"/>
      <c r="AS9" s="151"/>
      <c r="AT9" s="151"/>
      <c r="AU9" s="151"/>
      <c r="AV9" s="151"/>
      <c r="AW9" s="151"/>
      <c r="AX9" s="151"/>
      <c r="AY9" s="151"/>
      <c r="AZ9" s="151"/>
      <c r="BA9" s="151"/>
      <c r="BB9" s="182"/>
      <c r="BC9" s="171"/>
      <c r="BD9" s="171"/>
      <c r="BE9" s="171"/>
      <c r="BF9" s="171"/>
      <c r="BG9" s="244" t="str">
        <f t="shared" si="3"/>
        <v>NO APLICA</v>
      </c>
      <c r="BH9" s="188" t="str">
        <f t="shared" si="4"/>
        <v>NO APLICA</v>
      </c>
      <c r="BI9" s="151"/>
      <c r="BJ9" s="149"/>
    </row>
    <row r="10" spans="2:65" ht="39.950000000000003" customHeight="1" x14ac:dyDescent="0.2">
      <c r="B10" s="149"/>
      <c r="C10" s="149"/>
      <c r="D10" s="149"/>
      <c r="E10" s="149"/>
      <c r="F10" s="149"/>
      <c r="G10" s="149"/>
      <c r="H10" s="149"/>
      <c r="I10" s="150"/>
      <c r="J10" s="150"/>
      <c r="K10" s="149"/>
      <c r="L10" s="149"/>
      <c r="M10" s="149"/>
      <c r="N10" s="149"/>
      <c r="O10" s="149"/>
      <c r="P10" s="149"/>
      <c r="Q10" s="149"/>
      <c r="R10" s="149"/>
      <c r="S10" s="151"/>
      <c r="T10" s="151"/>
      <c r="U10" s="151"/>
      <c r="V10" s="151"/>
      <c r="W10" s="151"/>
      <c r="X10" s="151"/>
      <c r="Y10" s="151"/>
      <c r="Z10" s="151"/>
      <c r="AA10" s="151"/>
      <c r="AB10" s="151"/>
      <c r="AC10" s="151"/>
      <c r="AD10" s="151"/>
      <c r="AE10" s="151"/>
      <c r="AF10" s="151"/>
      <c r="AG10" s="151"/>
      <c r="AH10" s="151"/>
      <c r="AI10" s="151"/>
      <c r="AJ10" s="151"/>
      <c r="AK10" s="151"/>
      <c r="AL10" s="151"/>
      <c r="AM10" s="151"/>
      <c r="AN10" s="151"/>
      <c r="AO10" s="151"/>
      <c r="AP10" s="151"/>
      <c r="AQ10" s="151"/>
      <c r="AR10" s="151"/>
      <c r="AS10" s="151"/>
      <c r="AT10" s="151"/>
      <c r="AU10" s="151"/>
      <c r="AV10" s="151"/>
      <c r="AW10" s="151"/>
      <c r="AX10" s="151"/>
      <c r="AY10" s="151"/>
      <c r="AZ10" s="151"/>
      <c r="BA10" s="151"/>
      <c r="BB10" s="182"/>
      <c r="BC10" s="151"/>
      <c r="BD10" s="151"/>
      <c r="BE10" s="151"/>
      <c r="BF10" s="151"/>
      <c r="BG10" s="244" t="str">
        <f t="shared" si="3"/>
        <v>NO APLICA</v>
      </c>
      <c r="BH10" s="188" t="str">
        <f t="shared" si="4"/>
        <v>NO APLICA</v>
      </c>
      <c r="BI10" s="151"/>
      <c r="BJ10" s="149"/>
    </row>
    <row r="11" spans="2:65" ht="39.950000000000003" customHeight="1" x14ac:dyDescent="0.2">
      <c r="B11" s="149"/>
      <c r="C11" s="149"/>
      <c r="D11" s="149"/>
      <c r="E11" s="149"/>
      <c r="F11" s="149"/>
      <c r="G11" s="149"/>
      <c r="H11" s="149"/>
      <c r="I11" s="150"/>
      <c r="J11" s="150"/>
      <c r="K11" s="149"/>
      <c r="L11" s="149"/>
      <c r="M11" s="149"/>
      <c r="N11" s="149"/>
      <c r="O11" s="185"/>
      <c r="P11" s="149"/>
      <c r="Q11" s="149"/>
      <c r="R11" s="149"/>
      <c r="S11" s="151"/>
      <c r="T11" s="151"/>
      <c r="U11" s="151"/>
      <c r="V11" s="151"/>
      <c r="W11" s="151"/>
      <c r="X11" s="184" t="str">
        <f>IF(U11="","",IF(W11&lt;100%, IF(W11&lt;100%, "ALERTA","EN EJECUCIÓN"), IF(W11=100%, "OK", "EN EJECUCIÓN")))</f>
        <v/>
      </c>
      <c r="Y11" s="151"/>
      <c r="Z11" s="151"/>
      <c r="AA11" s="151"/>
      <c r="AB11" s="151"/>
      <c r="AC11" s="151"/>
      <c r="AD11" s="151"/>
      <c r="AE11" s="151"/>
      <c r="AF11" s="151"/>
      <c r="AG11" s="184" t="str">
        <f>IF(AD11="","",IF(AF11&lt;100%, IF(AF11&lt;100%, "ALERTA","EN EJECUCIÓN"), IF(AF11=100%, "OK", "EN EJECUCIÓN")))</f>
        <v/>
      </c>
      <c r="AH11" s="151"/>
      <c r="AI11" s="151"/>
      <c r="AJ11" s="151"/>
      <c r="AK11" s="151"/>
      <c r="AL11" s="151"/>
      <c r="AM11" s="151"/>
      <c r="AN11" s="151"/>
      <c r="AO11" s="151"/>
      <c r="AP11" s="184" t="str">
        <f>IF(AM11="","",IF(AO11&lt;100%, IF(AO11&lt;100%, "ALERTA","EN EJECUCIÓN"), IF(AO11=100%, "OK", "EN EJECUCIÓN")))</f>
        <v/>
      </c>
      <c r="AQ11" s="151"/>
      <c r="AR11" s="151"/>
      <c r="AS11" s="151"/>
      <c r="AT11" s="186"/>
      <c r="AU11" s="151"/>
      <c r="AV11" s="182"/>
      <c r="AW11" s="187" t="str">
        <f t="shared" ref="AW11" si="7">(IF(AV11="","",IF(OR($L11=0,$L11="",AT11=""),"",AV11/$L11)))</f>
        <v/>
      </c>
      <c r="AX11" s="183" t="str">
        <f>(IF(OR($O11="",AW11=""),"",IF(OR($O11=0,AW11=0),0,IF((AW11*100%)/$O11&gt;100%,100%,(AW11*100%)/$O11))))</f>
        <v/>
      </c>
      <c r="AY11" s="184" t="str">
        <f>IF(AV11="","",IF(AX11&lt;100%, IF(AX11&lt;100%, "ALERTA","EN EJECUCIÓN"), IF(AX11=100%, "OK", "EN EJECUCIÓN")))</f>
        <v/>
      </c>
      <c r="AZ11" s="151"/>
      <c r="BA11" s="151"/>
      <c r="BB11" s="182"/>
      <c r="BC11" s="171"/>
      <c r="BD11" s="171"/>
      <c r="BE11" s="171"/>
      <c r="BF11" s="171"/>
      <c r="BG11" s="244" t="str">
        <f t="shared" si="3"/>
        <v>NO APLICA</v>
      </c>
      <c r="BH11" s="188" t="str">
        <f t="shared" si="4"/>
        <v>NO APLICA</v>
      </c>
      <c r="BI11" s="151"/>
      <c r="BJ11" s="149"/>
    </row>
    <row r="12" spans="2:65" ht="39.950000000000003" customHeight="1" x14ac:dyDescent="0.2">
      <c r="B12" s="149"/>
      <c r="C12" s="149"/>
      <c r="D12" s="149"/>
      <c r="E12" s="149"/>
      <c r="F12" s="149"/>
      <c r="G12" s="149"/>
      <c r="H12" s="149"/>
      <c r="I12" s="150"/>
      <c r="J12" s="150"/>
      <c r="K12" s="149"/>
      <c r="L12" s="149"/>
      <c r="M12" s="149"/>
      <c r="N12" s="149"/>
      <c r="O12" s="149"/>
      <c r="P12" s="149"/>
      <c r="Q12" s="149"/>
      <c r="R12" s="149"/>
      <c r="S12" s="151"/>
      <c r="T12" s="151"/>
      <c r="U12" s="151"/>
      <c r="V12" s="151"/>
      <c r="W12" s="151"/>
      <c r="X12" s="151"/>
      <c r="Y12" s="151"/>
      <c r="Z12" s="151"/>
      <c r="AA12" s="151"/>
      <c r="AB12" s="151"/>
      <c r="AC12" s="151"/>
      <c r="AD12" s="151"/>
      <c r="AE12" s="151"/>
      <c r="AF12" s="151"/>
      <c r="AG12" s="151"/>
      <c r="AH12" s="151"/>
      <c r="AI12" s="151"/>
      <c r="AJ12" s="151"/>
      <c r="AK12" s="151"/>
      <c r="AL12" s="151"/>
      <c r="AM12" s="151"/>
      <c r="AN12" s="151"/>
      <c r="AO12" s="151"/>
      <c r="AP12" s="151"/>
      <c r="AQ12" s="151"/>
      <c r="AR12" s="151"/>
      <c r="AS12" s="151"/>
      <c r="AT12" s="151"/>
      <c r="AU12" s="151"/>
      <c r="AV12" s="151"/>
      <c r="AW12" s="151"/>
      <c r="AX12" s="151"/>
      <c r="AY12" s="151"/>
      <c r="AZ12" s="151"/>
      <c r="BA12" s="151"/>
      <c r="BB12" s="182"/>
      <c r="BC12" s="171"/>
      <c r="BD12" s="171"/>
      <c r="BE12" s="171"/>
      <c r="BF12" s="171"/>
      <c r="BG12" s="244" t="str">
        <f t="shared" si="3"/>
        <v>NO APLICA</v>
      </c>
      <c r="BH12" s="188" t="str">
        <f t="shared" si="4"/>
        <v>NO APLICA</v>
      </c>
      <c r="BI12" s="151"/>
      <c r="BJ12" s="149"/>
    </row>
    <row r="13" spans="2:65" ht="39.950000000000003" customHeight="1" x14ac:dyDescent="0.2">
      <c r="B13" s="149"/>
      <c r="C13" s="149"/>
      <c r="D13" s="149"/>
      <c r="E13" s="149"/>
      <c r="F13" s="149"/>
      <c r="G13" s="149"/>
      <c r="H13" s="149"/>
      <c r="I13" s="150"/>
      <c r="J13" s="150"/>
      <c r="K13" s="149"/>
      <c r="L13" s="149"/>
      <c r="M13" s="149"/>
      <c r="N13" s="149"/>
      <c r="O13" s="149"/>
      <c r="P13" s="149"/>
      <c r="Q13" s="149"/>
      <c r="R13" s="149"/>
      <c r="S13" s="151"/>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c r="BA13" s="151"/>
      <c r="BB13" s="182"/>
      <c r="BC13" s="151"/>
      <c r="BD13" s="151"/>
      <c r="BE13" s="151"/>
      <c r="BF13" s="151"/>
      <c r="BG13" s="244" t="str">
        <f t="shared" si="3"/>
        <v>NO APLICA</v>
      </c>
      <c r="BH13" s="188" t="str">
        <f t="shared" si="4"/>
        <v>NO APLICA</v>
      </c>
      <c r="BI13" s="151"/>
      <c r="BJ13" s="149"/>
    </row>
    <row r="14" spans="2:65" ht="39.950000000000003" customHeight="1" x14ac:dyDescent="0.2">
      <c r="B14" s="149"/>
      <c r="C14" s="149"/>
      <c r="D14" s="149"/>
      <c r="E14" s="149"/>
      <c r="F14" s="149"/>
      <c r="G14" s="149"/>
      <c r="H14" s="149"/>
      <c r="I14" s="150"/>
      <c r="J14" s="150"/>
      <c r="K14" s="149"/>
      <c r="L14" s="149"/>
      <c r="M14" s="149"/>
      <c r="N14" s="149"/>
      <c r="O14" s="185"/>
      <c r="P14" s="149"/>
      <c r="Q14" s="149"/>
      <c r="R14" s="149"/>
      <c r="S14" s="151"/>
      <c r="T14" s="151"/>
      <c r="U14" s="151"/>
      <c r="V14" s="151"/>
      <c r="W14" s="151"/>
      <c r="X14" s="184" t="str">
        <f>IF(U14="","",IF(W14&lt;100%, IF(W14&lt;100%, "ALERTA","EN EJECUCIÓN"), IF(W14=100%, "OK", "EN EJECUCIÓN")))</f>
        <v/>
      </c>
      <c r="Y14" s="151"/>
      <c r="Z14" s="151"/>
      <c r="AA14" s="151"/>
      <c r="AB14" s="151"/>
      <c r="AC14" s="151"/>
      <c r="AD14" s="151"/>
      <c r="AE14" s="151"/>
      <c r="AF14" s="151"/>
      <c r="AG14" s="184" t="str">
        <f>IF(AD14="","",IF(AF14&lt;100%, IF(AF14&lt;100%, "ALERTA","EN EJECUCIÓN"), IF(AF14=100%, "OK", "EN EJECUCIÓN")))</f>
        <v/>
      </c>
      <c r="AH14" s="151"/>
      <c r="AI14" s="151"/>
      <c r="AJ14" s="151"/>
      <c r="AK14" s="151"/>
      <c r="AL14" s="151"/>
      <c r="AM14" s="151"/>
      <c r="AN14" s="151"/>
      <c r="AO14" s="151"/>
      <c r="AP14" s="184" t="str">
        <f>IF(AM14="","",IF(AO14&lt;100%, IF(AO14&lt;100%, "ALERTA","EN EJECUCIÓN"), IF(AO14=100%, "OK", "EN EJECUCIÓN")))</f>
        <v/>
      </c>
      <c r="AQ14" s="151"/>
      <c r="AR14" s="151"/>
      <c r="AS14" s="151"/>
      <c r="AT14" s="186"/>
      <c r="AU14" s="151"/>
      <c r="AV14" s="182"/>
      <c r="AW14" s="187" t="str">
        <f t="shared" ref="AW14" si="8">(IF(AV14="","",IF(OR($L14=0,$L14="",AT14=""),"",AV14/$L14)))</f>
        <v/>
      </c>
      <c r="AX14" s="183" t="str">
        <f>(IF(OR($O14="",AW14=""),"",IF(OR($O14=0,AW14=0),0,IF((AW14*100%)/$O14&gt;100%,100%,(AW14*100%)/$O14))))</f>
        <v/>
      </c>
      <c r="AY14" s="184" t="str">
        <f>IF(AV14="","",IF(AX14&lt;100%, IF(AX14&lt;100%, "ALERTA","EN EJECUCIÓN"), IF(AX14=100%, "OK", "EN EJECUCIÓN")))</f>
        <v/>
      </c>
      <c r="AZ14" s="151"/>
      <c r="BA14" s="151"/>
      <c r="BB14" s="182"/>
      <c r="BC14" s="171"/>
      <c r="BD14" s="171"/>
      <c r="BE14" s="171"/>
      <c r="BF14" s="171"/>
      <c r="BG14" s="244" t="str">
        <f t="shared" si="3"/>
        <v>NO APLICA</v>
      </c>
      <c r="BH14" s="188" t="str">
        <f t="shared" si="4"/>
        <v>NO APLICA</v>
      </c>
      <c r="BI14" s="151"/>
      <c r="BJ14" s="149"/>
    </row>
    <row r="15" spans="2:65" ht="39.950000000000003" customHeight="1" x14ac:dyDescent="0.2">
      <c r="B15" s="149"/>
      <c r="C15" s="149"/>
      <c r="D15" s="149"/>
      <c r="E15" s="149"/>
      <c r="F15" s="149"/>
      <c r="G15" s="149"/>
      <c r="H15" s="149"/>
      <c r="I15" s="150"/>
      <c r="J15" s="150"/>
      <c r="K15" s="149"/>
      <c r="L15" s="149"/>
      <c r="M15" s="149"/>
      <c r="N15" s="149"/>
      <c r="O15" s="149"/>
      <c r="P15" s="149"/>
      <c r="Q15" s="149"/>
      <c r="R15" s="149"/>
      <c r="S15" s="151"/>
      <c r="T15" s="151"/>
      <c r="U15" s="151"/>
      <c r="V15" s="151"/>
      <c r="W15" s="151"/>
      <c r="X15" s="151"/>
      <c r="Y15" s="151"/>
      <c r="Z15" s="151"/>
      <c r="AA15" s="151"/>
      <c r="AB15" s="151"/>
      <c r="AC15" s="151"/>
      <c r="AD15" s="151"/>
      <c r="AE15" s="151"/>
      <c r="AF15" s="151"/>
      <c r="AG15" s="151"/>
      <c r="AH15" s="151"/>
      <c r="AI15" s="151"/>
      <c r="AJ15" s="151"/>
      <c r="AK15" s="151"/>
      <c r="AL15" s="151"/>
      <c r="AM15" s="151"/>
      <c r="AN15" s="151"/>
      <c r="AO15" s="151"/>
      <c r="AP15" s="151"/>
      <c r="AQ15" s="151"/>
      <c r="AR15" s="151"/>
      <c r="AS15" s="151"/>
      <c r="AT15" s="151"/>
      <c r="AU15" s="151"/>
      <c r="AV15" s="151"/>
      <c r="AW15" s="151"/>
      <c r="AX15" s="151"/>
      <c r="AY15" s="151"/>
      <c r="AZ15" s="151"/>
      <c r="BA15" s="151"/>
      <c r="BB15" s="182"/>
      <c r="BC15" s="171"/>
      <c r="BD15" s="171"/>
      <c r="BE15" s="171"/>
      <c r="BF15" s="171"/>
      <c r="BG15" s="244" t="str">
        <f t="shared" si="3"/>
        <v>NO APLICA</v>
      </c>
      <c r="BH15" s="188" t="str">
        <f t="shared" si="4"/>
        <v>NO APLICA</v>
      </c>
      <c r="BI15" s="151"/>
      <c r="BJ15" s="149"/>
    </row>
    <row r="16" spans="2:65" ht="39.950000000000003" customHeight="1" x14ac:dyDescent="0.2">
      <c r="B16" s="149"/>
      <c r="C16" s="149"/>
      <c r="D16" s="149"/>
      <c r="E16" s="149"/>
      <c r="F16" s="149"/>
      <c r="G16" s="149"/>
      <c r="H16" s="149"/>
      <c r="I16" s="150"/>
      <c r="J16" s="150"/>
      <c r="K16" s="149"/>
      <c r="L16" s="149"/>
      <c r="M16" s="149"/>
      <c r="N16" s="149"/>
      <c r="O16" s="149"/>
      <c r="P16" s="149"/>
      <c r="Q16" s="149"/>
      <c r="R16" s="149"/>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c r="AY16" s="151"/>
      <c r="AZ16" s="151"/>
      <c r="BA16" s="151"/>
      <c r="BB16" s="182"/>
      <c r="BC16" s="151"/>
      <c r="BD16" s="151"/>
      <c r="BE16" s="151"/>
      <c r="BF16" s="151"/>
      <c r="BG16" s="244" t="str">
        <f t="shared" si="3"/>
        <v>NO APLICA</v>
      </c>
      <c r="BH16" s="188" t="str">
        <f t="shared" si="4"/>
        <v>NO APLICA</v>
      </c>
      <c r="BI16" s="151"/>
      <c r="BJ16" s="149"/>
    </row>
  </sheetData>
  <mergeCells count="9">
    <mergeCell ref="D4:D6"/>
    <mergeCell ref="B1:G2"/>
    <mergeCell ref="H1:R2"/>
    <mergeCell ref="S1:BA1"/>
    <mergeCell ref="BB1:BJ2"/>
    <mergeCell ref="S2:AA2"/>
    <mergeCell ref="AB2:AJ2"/>
    <mergeCell ref="AK2:AS2"/>
    <mergeCell ref="AT2:BA2"/>
  </mergeCells>
  <conditionalFormatting sqref="X4">
    <cfRule type="containsText" dxfId="276" priority="6" stopIfTrue="1" operator="containsText" text="EN TERMINO">
      <formula>NOT(ISERROR(SEARCH("EN TERMINO",X4)))</formula>
    </cfRule>
    <cfRule type="containsText" priority="7" operator="containsText" text="AMARILLO">
      <formula>NOT(ISERROR(SEARCH("AMARILLO",X4)))</formula>
    </cfRule>
    <cfRule type="containsText" dxfId="275" priority="8" stopIfTrue="1" operator="containsText" text="ALERTA">
      <formula>NOT(ISERROR(SEARCH("ALERTA",X4)))</formula>
    </cfRule>
    <cfRule type="containsText" dxfId="274" priority="9" stopIfTrue="1" operator="containsText" text="OK">
      <formula>NOT(ISERROR(SEARCH("OK",X4)))</formula>
    </cfRule>
    <cfRule type="dataBar" priority="10">
      <dataBar>
        <cfvo type="min"/>
        <cfvo type="max"/>
        <color rgb="FF638EC6"/>
      </dataBar>
    </cfRule>
  </conditionalFormatting>
  <conditionalFormatting sqref="X8">
    <cfRule type="containsText" dxfId="273" priority="24" stopIfTrue="1" operator="containsText" text="OK">
      <formula>NOT(ISERROR(SEARCH("OK",X8)))</formula>
    </cfRule>
    <cfRule type="dataBar" priority="25">
      <dataBar>
        <cfvo type="min"/>
        <cfvo type="max"/>
        <color rgb="FF638EC6"/>
      </dataBar>
    </cfRule>
    <cfRule type="containsText" dxfId="272" priority="21" stopIfTrue="1" operator="containsText" text="EN TERMINO">
      <formula>NOT(ISERROR(SEARCH("EN TERMINO",X8)))</formula>
    </cfRule>
    <cfRule type="containsText" priority="22" operator="containsText" text="AMARILLO">
      <formula>NOT(ISERROR(SEARCH("AMARILLO",X8)))</formula>
    </cfRule>
    <cfRule type="containsText" dxfId="271" priority="23" stopIfTrue="1" operator="containsText" text="ALERTA">
      <formula>NOT(ISERROR(SEARCH("ALERTA",X8)))</formula>
    </cfRule>
  </conditionalFormatting>
  <conditionalFormatting sqref="X11">
    <cfRule type="containsText" priority="17" operator="containsText" text="AMARILLO">
      <formula>NOT(ISERROR(SEARCH("AMARILLO",X11)))</formula>
    </cfRule>
    <cfRule type="containsText" dxfId="270" priority="18" stopIfTrue="1" operator="containsText" text="ALERTA">
      <formula>NOT(ISERROR(SEARCH("ALERTA",X11)))</formula>
    </cfRule>
    <cfRule type="dataBar" priority="20">
      <dataBar>
        <cfvo type="min"/>
        <cfvo type="max"/>
        <color rgb="FF638EC6"/>
      </dataBar>
    </cfRule>
    <cfRule type="containsText" dxfId="269" priority="19" stopIfTrue="1" operator="containsText" text="OK">
      <formula>NOT(ISERROR(SEARCH("OK",X11)))</formula>
    </cfRule>
    <cfRule type="containsText" dxfId="268" priority="16" stopIfTrue="1" operator="containsText" text="EN TERMINO">
      <formula>NOT(ISERROR(SEARCH("EN TERMINO",X11)))</formula>
    </cfRule>
  </conditionalFormatting>
  <conditionalFormatting sqref="X14">
    <cfRule type="containsText" dxfId="267" priority="11" stopIfTrue="1" operator="containsText" text="EN TERMINO">
      <formula>NOT(ISERROR(SEARCH("EN TERMINO",X14)))</formula>
    </cfRule>
    <cfRule type="containsText" priority="12" operator="containsText" text="AMARILLO">
      <formula>NOT(ISERROR(SEARCH("AMARILLO",X14)))</formula>
    </cfRule>
    <cfRule type="containsText" dxfId="266" priority="13" stopIfTrue="1" operator="containsText" text="ALERTA">
      <formula>NOT(ISERROR(SEARCH("ALERTA",X14)))</formula>
    </cfRule>
    <cfRule type="containsText" dxfId="265" priority="14" stopIfTrue="1" operator="containsText" text="OK">
      <formula>NOT(ISERROR(SEARCH("OK",X14)))</formula>
    </cfRule>
    <cfRule type="dataBar" priority="15">
      <dataBar>
        <cfvo type="min"/>
        <cfvo type="max"/>
        <color rgb="FF638EC6"/>
      </dataBar>
    </cfRule>
  </conditionalFormatting>
  <conditionalFormatting sqref="AG4:AG6">
    <cfRule type="containsText" priority="2" operator="containsText" text="AMARILLO">
      <formula>NOT(ISERROR(SEARCH("AMARILLO",AG4)))</formula>
    </cfRule>
    <cfRule type="containsText" dxfId="257" priority="3" stopIfTrue="1" operator="containsText" text="ALERTA">
      <formula>NOT(ISERROR(SEARCH("ALERTA",AG4)))</formula>
    </cfRule>
    <cfRule type="containsText" dxfId="256" priority="4" stopIfTrue="1" operator="containsText" text="OK">
      <formula>NOT(ISERROR(SEARCH("OK",AG4)))</formula>
    </cfRule>
    <cfRule type="dataBar" priority="5">
      <dataBar>
        <cfvo type="min"/>
        <cfvo type="max"/>
        <color rgb="FF638EC6"/>
      </dataBar>
    </cfRule>
    <cfRule type="containsText" dxfId="255" priority="1" stopIfTrue="1" operator="containsText" text="EN TERMINO">
      <formula>NOT(ISERROR(SEARCH("EN TERMINO",AG4)))</formula>
    </cfRule>
  </conditionalFormatting>
  <conditionalFormatting sqref="AG8">
    <cfRule type="containsText" dxfId="254" priority="46" stopIfTrue="1" operator="containsText" text="EN TERMINO">
      <formula>NOT(ISERROR(SEARCH("EN TERMINO",AG8)))</formula>
    </cfRule>
    <cfRule type="containsText" dxfId="253" priority="48" stopIfTrue="1" operator="containsText" text="ALERTA">
      <formula>NOT(ISERROR(SEARCH("ALERTA",AG8)))</formula>
    </cfRule>
    <cfRule type="containsText" dxfId="252" priority="49" stopIfTrue="1" operator="containsText" text="OK">
      <formula>NOT(ISERROR(SEARCH("OK",AG8)))</formula>
    </cfRule>
    <cfRule type="dataBar" priority="50">
      <dataBar>
        <cfvo type="min"/>
        <cfvo type="max"/>
        <color rgb="FF638EC6"/>
      </dataBar>
    </cfRule>
    <cfRule type="containsText" priority="47" operator="containsText" text="AMARILLO">
      <formula>NOT(ISERROR(SEARCH("AMARILLO",AG8)))</formula>
    </cfRule>
  </conditionalFormatting>
  <conditionalFormatting sqref="AG11">
    <cfRule type="containsText" dxfId="251" priority="41" stopIfTrue="1" operator="containsText" text="EN TERMINO">
      <formula>NOT(ISERROR(SEARCH("EN TERMINO",AG11)))</formula>
    </cfRule>
    <cfRule type="containsText" priority="42" operator="containsText" text="AMARILLO">
      <formula>NOT(ISERROR(SEARCH("AMARILLO",AG11)))</formula>
    </cfRule>
    <cfRule type="containsText" dxfId="250" priority="43" stopIfTrue="1" operator="containsText" text="ALERTA">
      <formula>NOT(ISERROR(SEARCH("ALERTA",AG11)))</formula>
    </cfRule>
    <cfRule type="containsText" dxfId="249" priority="44" stopIfTrue="1" operator="containsText" text="OK">
      <formula>NOT(ISERROR(SEARCH("OK",AG11)))</formula>
    </cfRule>
    <cfRule type="dataBar" priority="45">
      <dataBar>
        <cfvo type="min"/>
        <cfvo type="max"/>
        <color rgb="FF638EC6"/>
      </dataBar>
    </cfRule>
  </conditionalFormatting>
  <conditionalFormatting sqref="AG14">
    <cfRule type="containsText" dxfId="248" priority="36" stopIfTrue="1" operator="containsText" text="EN TERMINO">
      <formula>NOT(ISERROR(SEARCH("EN TERMINO",AG14)))</formula>
    </cfRule>
    <cfRule type="containsText" priority="37" operator="containsText" text="AMARILLO">
      <formula>NOT(ISERROR(SEARCH("AMARILLO",AG14)))</formula>
    </cfRule>
    <cfRule type="containsText" dxfId="247" priority="38" stopIfTrue="1" operator="containsText" text="ALERTA">
      <formula>NOT(ISERROR(SEARCH("ALERTA",AG14)))</formula>
    </cfRule>
    <cfRule type="containsText" dxfId="246" priority="39" stopIfTrue="1" operator="containsText" text="OK">
      <formula>NOT(ISERROR(SEARCH("OK",AG14)))</formula>
    </cfRule>
    <cfRule type="dataBar" priority="40">
      <dataBar>
        <cfvo type="min"/>
        <cfvo type="max"/>
        <color rgb="FF638EC6"/>
      </dataBar>
    </cfRule>
  </conditionalFormatting>
  <conditionalFormatting sqref="AP4">
    <cfRule type="containsText" dxfId="245" priority="88" stopIfTrue="1" operator="containsText" text="ALERTA">
      <formula>NOT(ISERROR(SEARCH("ALERTA",AP4)))</formula>
    </cfRule>
    <cfRule type="containsText" dxfId="244" priority="89" stopIfTrue="1" operator="containsText" text="OK">
      <formula>NOT(ISERROR(SEARCH("OK",AP4)))</formula>
    </cfRule>
    <cfRule type="dataBar" priority="90">
      <dataBar>
        <cfvo type="min"/>
        <cfvo type="max"/>
        <color rgb="FF638EC6"/>
      </dataBar>
    </cfRule>
    <cfRule type="containsText" priority="87" operator="containsText" text="AMARILLO">
      <formula>NOT(ISERROR(SEARCH("AMARILLO",AP4)))</formula>
    </cfRule>
    <cfRule type="containsText" dxfId="243" priority="86" stopIfTrue="1" operator="containsText" text="EN TERMINO">
      <formula>NOT(ISERROR(SEARCH("EN TERMINO",AP4)))</formula>
    </cfRule>
  </conditionalFormatting>
  <conditionalFormatting sqref="AP8">
    <cfRule type="containsText" dxfId="242" priority="73" stopIfTrue="1" operator="containsText" text="ALERTA">
      <formula>NOT(ISERROR(SEARCH("ALERTA",AP8)))</formula>
    </cfRule>
    <cfRule type="containsText" dxfId="241" priority="74" stopIfTrue="1" operator="containsText" text="OK">
      <formula>NOT(ISERROR(SEARCH("OK",AP8)))</formula>
    </cfRule>
    <cfRule type="dataBar" priority="75">
      <dataBar>
        <cfvo type="min"/>
        <cfvo type="max"/>
        <color rgb="FF638EC6"/>
      </dataBar>
    </cfRule>
    <cfRule type="containsText" dxfId="240" priority="71" stopIfTrue="1" operator="containsText" text="EN TERMINO">
      <formula>NOT(ISERROR(SEARCH("EN TERMINO",AP8)))</formula>
    </cfRule>
    <cfRule type="containsText" priority="72" operator="containsText" text="AMARILLO">
      <formula>NOT(ISERROR(SEARCH("AMARILLO",AP8)))</formula>
    </cfRule>
  </conditionalFormatting>
  <conditionalFormatting sqref="AP11">
    <cfRule type="containsText" priority="67" operator="containsText" text="AMARILLO">
      <formula>NOT(ISERROR(SEARCH("AMARILLO",AP11)))</formula>
    </cfRule>
    <cfRule type="containsText" dxfId="239" priority="66" stopIfTrue="1" operator="containsText" text="EN TERMINO">
      <formula>NOT(ISERROR(SEARCH("EN TERMINO",AP11)))</formula>
    </cfRule>
    <cfRule type="containsText" dxfId="238" priority="68" stopIfTrue="1" operator="containsText" text="ALERTA">
      <formula>NOT(ISERROR(SEARCH("ALERTA",AP11)))</formula>
    </cfRule>
    <cfRule type="containsText" dxfId="237" priority="69" stopIfTrue="1" operator="containsText" text="OK">
      <formula>NOT(ISERROR(SEARCH("OK",AP11)))</formula>
    </cfRule>
    <cfRule type="dataBar" priority="70">
      <dataBar>
        <cfvo type="min"/>
        <cfvo type="max"/>
        <color rgb="FF638EC6"/>
      </dataBar>
    </cfRule>
  </conditionalFormatting>
  <conditionalFormatting sqref="AP14">
    <cfRule type="containsText" dxfId="236" priority="61" stopIfTrue="1" operator="containsText" text="EN TERMINO">
      <formula>NOT(ISERROR(SEARCH("EN TERMINO",AP14)))</formula>
    </cfRule>
    <cfRule type="containsText" priority="62" operator="containsText" text="AMARILLO">
      <formula>NOT(ISERROR(SEARCH("AMARILLO",AP14)))</formula>
    </cfRule>
    <cfRule type="containsText" dxfId="235" priority="63" stopIfTrue="1" operator="containsText" text="ALERTA">
      <formula>NOT(ISERROR(SEARCH("ALERTA",AP14)))</formula>
    </cfRule>
    <cfRule type="containsText" dxfId="234" priority="64" stopIfTrue="1" operator="containsText" text="OK">
      <formula>NOT(ISERROR(SEARCH("OK",AP14)))</formula>
    </cfRule>
    <cfRule type="dataBar" priority="65">
      <dataBar>
        <cfvo type="min"/>
        <cfvo type="max"/>
        <color rgb="FF638EC6"/>
      </dataBar>
    </cfRule>
  </conditionalFormatting>
  <conditionalFormatting sqref="AY4">
    <cfRule type="dataBar" priority="123">
      <dataBar>
        <cfvo type="min"/>
        <cfvo type="max"/>
        <color rgb="FF638EC6"/>
      </dataBar>
    </cfRule>
    <cfRule type="containsText" dxfId="233" priority="122" stopIfTrue="1" operator="containsText" text="OK">
      <formula>NOT(ISERROR(SEARCH("OK",AY4)))</formula>
    </cfRule>
    <cfRule type="containsText" dxfId="232" priority="121" stopIfTrue="1" operator="containsText" text="ALERTA">
      <formula>NOT(ISERROR(SEARCH("ALERTA",AY4)))</formula>
    </cfRule>
    <cfRule type="containsText" priority="120" operator="containsText" text="AMARILLO">
      <formula>NOT(ISERROR(SEARCH("AMARILLO",AY4)))</formula>
    </cfRule>
    <cfRule type="containsText" dxfId="231" priority="119" stopIfTrue="1" operator="containsText" text="EN TERMINO">
      <formula>NOT(ISERROR(SEARCH("EN TERMINO",AY4)))</formula>
    </cfRule>
  </conditionalFormatting>
  <conditionalFormatting sqref="AY8">
    <cfRule type="containsText" dxfId="230" priority="103" stopIfTrue="1" operator="containsText" text="ALERTA">
      <formula>NOT(ISERROR(SEARCH("ALERTA",AY8)))</formula>
    </cfRule>
    <cfRule type="containsText" dxfId="229" priority="104" stopIfTrue="1" operator="containsText" text="OK">
      <formula>NOT(ISERROR(SEARCH("OK",AY8)))</formula>
    </cfRule>
    <cfRule type="dataBar" priority="105">
      <dataBar>
        <cfvo type="min"/>
        <cfvo type="max"/>
        <color rgb="FF638EC6"/>
      </dataBar>
    </cfRule>
    <cfRule type="containsText" dxfId="228" priority="101" stopIfTrue="1" operator="containsText" text="EN TERMINO">
      <formula>NOT(ISERROR(SEARCH("EN TERMINO",AY8)))</formula>
    </cfRule>
    <cfRule type="containsText" priority="102" operator="containsText" text="AMARILLO">
      <formula>NOT(ISERROR(SEARCH("AMARILLO",AY8)))</formula>
    </cfRule>
  </conditionalFormatting>
  <conditionalFormatting sqref="AY11">
    <cfRule type="dataBar" priority="100">
      <dataBar>
        <cfvo type="min"/>
        <cfvo type="max"/>
        <color rgb="FF638EC6"/>
      </dataBar>
    </cfRule>
    <cfRule type="containsText" dxfId="227" priority="99" stopIfTrue="1" operator="containsText" text="OK">
      <formula>NOT(ISERROR(SEARCH("OK",AY11)))</formula>
    </cfRule>
    <cfRule type="containsText" priority="97" operator="containsText" text="AMARILLO">
      <formula>NOT(ISERROR(SEARCH("AMARILLO",AY11)))</formula>
    </cfRule>
    <cfRule type="containsText" dxfId="226" priority="96" stopIfTrue="1" operator="containsText" text="EN TERMINO">
      <formula>NOT(ISERROR(SEARCH("EN TERMINO",AY11)))</formula>
    </cfRule>
    <cfRule type="containsText" dxfId="225" priority="98" stopIfTrue="1" operator="containsText" text="ALERTA">
      <formula>NOT(ISERROR(SEARCH("ALERTA",AY11)))</formula>
    </cfRule>
  </conditionalFormatting>
  <conditionalFormatting sqref="AY14">
    <cfRule type="dataBar" priority="95">
      <dataBar>
        <cfvo type="min"/>
        <cfvo type="max"/>
        <color rgb="FF638EC6"/>
      </dataBar>
    </cfRule>
    <cfRule type="containsText" dxfId="224" priority="94" stopIfTrue="1" operator="containsText" text="OK">
      <formula>NOT(ISERROR(SEARCH("OK",AY14)))</formula>
    </cfRule>
    <cfRule type="containsText" dxfId="223" priority="93" stopIfTrue="1" operator="containsText" text="ALERTA">
      <formula>NOT(ISERROR(SEARCH("ALERTA",AY14)))</formula>
    </cfRule>
    <cfRule type="containsText" priority="92" operator="containsText" text="AMARILLO">
      <formula>NOT(ISERROR(SEARCH("AMARILLO",AY14)))</formula>
    </cfRule>
    <cfRule type="containsText" dxfId="222" priority="91" stopIfTrue="1" operator="containsText" text="EN TERMINO">
      <formula>NOT(ISERROR(SEARCH("EN TERMINO",AY14)))</formula>
    </cfRule>
  </conditionalFormatting>
  <conditionalFormatting sqref="BH4:BH16">
    <cfRule type="containsText" dxfId="221" priority="118" operator="containsText" text="Abierto">
      <formula>NOT(ISERROR(SEARCH("Abierto",BH4)))</formula>
    </cfRule>
    <cfRule type="containsText" dxfId="220" priority="116" operator="containsText" text="cerrada">
      <formula>NOT(ISERROR(SEARCH("cerrada",BH4)))</formula>
    </cfRule>
    <cfRule type="containsText" dxfId="219" priority="117" operator="containsText" text="cerrado">
      <formula>NOT(ISERROR(SEARCH("cerrado",BH4)))</formula>
    </cfRule>
  </conditionalFormatting>
  <dataValidations count="5">
    <dataValidation type="list" allowBlank="1" showInputMessage="1" showErrorMessage="1" sqref="M4:M6" xr:uid="{00000000-0002-0000-0300-000000000000}">
      <formula1>"Correctiva, Preventiva, Acción de mejora"</formula1>
    </dataValidation>
    <dataValidation type="list" allowBlank="1" showInputMessage="1" showErrorMessage="1" sqref="BE8 BE11 BE14 BE4" xr:uid="{00000000-0002-0000-0300-000001000000}">
      <formula1>$BK$4:$BM$4</formula1>
    </dataValidation>
    <dataValidation type="list" allowBlank="1" showInputMessage="1" showErrorMessage="1" sqref="BE9 BE12 BE15 BE5" xr:uid="{00000000-0002-0000-0300-000002000000}">
      <formula1>$BK$4:$BL$4</formula1>
    </dataValidation>
    <dataValidation type="list" allowBlank="1" showInputMessage="1" showErrorMessage="1" sqref="C4:C16" xr:uid="{00000000-0002-0000-0300-000003000000}">
      <formula1>INDIRECT(B4)</formula1>
    </dataValidation>
    <dataValidation allowBlank="1" showDropDown="1" showInputMessage="1" showErrorMessage="1" sqref="BG4:BG16" xr:uid="{00000000-0002-0000-0300-000004000000}"/>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cellIs" priority="126" operator="equal" id="{436FEE22-EC61-49C8-B9C1-326A57336DFD}">
            <xm:f>Hoja1!$J$27</xm:f>
            <x14:dxf>
              <font>
                <color theme="1"/>
              </font>
              <fill>
                <patternFill>
                  <bgColor rgb="FF00B050"/>
                </patternFill>
              </fill>
            </x14:dxf>
          </x14:cfRule>
          <x14:cfRule type="cellIs" priority="127" operator="equal" id="{FEF7E7FD-EB84-4452-BBFC-EA543F761FFE}">
            <xm:f>Hoja1!$J$26</xm:f>
            <x14:dxf>
              <fill>
                <patternFill>
                  <bgColor rgb="FFFF0000"/>
                </patternFill>
              </fill>
            </x14:dxf>
          </x14:cfRule>
          <x14:cfRule type="cellIs" priority="129" operator="equal" id="{1CA52E20-E838-430F-941B-5D5003921645}">
            <xm:f>Hoja1!$J$24</xm:f>
            <x14:dxf>
              <fill>
                <patternFill>
                  <bgColor rgb="FFFFFF00"/>
                </patternFill>
              </fill>
            </x14:dxf>
          </x14:cfRule>
          <x14:cfRule type="cellIs" priority="125" operator="equal" id="{389044DA-64B5-4BAD-A62B-5E9EA2144BF4}">
            <xm:f>Hoja1!#REF!</xm:f>
            <x14:dxf>
              <font>
                <color theme="1"/>
              </font>
              <fill>
                <patternFill>
                  <bgColor rgb="FF00B050"/>
                </patternFill>
              </fill>
            </x14:dxf>
          </x14:cfRule>
          <x14:cfRule type="cellIs" priority="124" operator="equal" id="{F512CEC7-55E1-4A3F-A93E-FBA1676C807E}">
            <xm:f>Hoja1!$J$28</xm:f>
            <x14:dxf>
              <fill>
                <patternFill>
                  <bgColor rgb="FFFFC000"/>
                </patternFill>
              </fill>
            </x14:dxf>
          </x14:cfRule>
          <x14:cfRule type="cellIs" priority="130" operator="equal" id="{6CF8259E-B02D-4F06-89E3-C7AB7BE60D18}">
            <xm:f>Hoja1!$J$23</xm:f>
            <x14:dxf>
              <font>
                <strike val="0"/>
              </font>
              <fill>
                <patternFill>
                  <bgColor rgb="FFFFFF00"/>
                </patternFill>
              </fill>
            </x14:dxf>
          </x14:cfRule>
          <x14:cfRule type="cellIs" priority="128" operator="equal" id="{59059937-35E4-4FB5-8331-833FE10A9450}">
            <xm:f>Hoja1!$J$25</xm:f>
            <x14:dxf>
              <fill>
                <patternFill>
                  <bgColor rgb="FFFFC000"/>
                </patternFill>
              </fill>
            </x14:dxf>
          </x14:cfRule>
          <xm:sqref>AA4:AA16 AJ4:AJ16 AS4:AS16 BA4:BA16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5000000}">
          <x14:formula1>
            <xm:f>Hoja1!$F$23:$F$25</xm:f>
          </x14:formula1>
          <xm:sqref>M7:M16</xm:sqref>
        </x14:dataValidation>
        <x14:dataValidation type="list" allowBlank="1" showInputMessage="1" showErrorMessage="1" xr:uid="{00000000-0002-0000-0300-000006000000}">
          <x14:formula1>
            <xm:f>Hoja1!$J$23:$J$28</xm:f>
          </x14:formula1>
          <xm:sqref>BA4:BA16 AS4:AS16 AJ4:AJ16 AA4:AA16</xm:sqref>
        </x14:dataValidation>
        <x14:dataValidation type="list" allowBlank="1" showInputMessage="1" showErrorMessage="1" xr:uid="{00000000-0002-0000-0300-000007000000}">
          <x14:formula1>
            <xm:f>Hoja1!$I$1:$J$1</xm:f>
          </x14:formula1>
          <xm:sqref>B4:B16</xm:sqref>
        </x14:dataValidation>
        <x14:dataValidation type="list" allowBlank="1" showInputMessage="1" showErrorMessage="1" xr:uid="{00000000-0002-0000-0300-000008000000}">
          <x14:formula1>
            <xm:f>Hoja1!$L$23:$L$24</xm:f>
          </x14:formula1>
          <xm:sqref>BF4:BF16</xm:sqref>
        </x14:dataValidation>
        <x14:dataValidation type="list" allowBlank="1" showInputMessage="1" showErrorMessage="1" xr:uid="{00000000-0002-0000-0300-000009000000}">
          <x14:formula1>
            <xm:f>Hoja1!$B$5:$B$6</xm:f>
          </x14:formula1>
          <xm:sqref>BB4:BD16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M22"/>
  <sheetViews>
    <sheetView zoomScaleNormal="100" workbookViewId="0">
      <pane xSplit="4" ySplit="2" topLeftCell="AF3" activePane="bottomRight" state="frozen"/>
      <selection pane="topRight" activeCell="E1" sqref="E1"/>
      <selection pane="bottomLeft" activeCell="A3" sqref="A3"/>
      <selection pane="bottomRight" activeCell="AI5" sqref="AI5"/>
    </sheetView>
  </sheetViews>
  <sheetFormatPr baseColWidth="10" defaultColWidth="20.140625" defaultRowHeight="39.950000000000003" customHeight="1" outlineLevelCol="1" x14ac:dyDescent="0.2"/>
  <cols>
    <col min="1" max="1" width="4.140625" style="138" customWidth="1"/>
    <col min="2" max="6" width="20.140625" style="138"/>
    <col min="7" max="7" width="37.7109375" style="138" customWidth="1"/>
    <col min="8" max="8" width="20.140625" style="138"/>
    <col min="9" max="9" width="28.140625" style="140" customWidth="1"/>
    <col min="10" max="10" width="20.140625" style="140"/>
    <col min="11" max="17" width="20.140625" style="138"/>
    <col min="18" max="18" width="20.140625" style="138" customWidth="1"/>
    <col min="19" max="27" width="20.140625" style="139" hidden="1" customWidth="1"/>
    <col min="28" max="28" width="20.140625" style="277" customWidth="1"/>
    <col min="29" max="29" width="20.140625" style="139"/>
    <col min="30" max="32" width="20.140625" style="139" customWidth="1"/>
    <col min="33" max="33" width="20.140625" style="139"/>
    <col min="34" max="34" width="32.28515625" style="139" customWidth="1"/>
    <col min="35" max="35" width="20.140625" style="277"/>
    <col min="36" max="36" width="20.140625" style="269"/>
    <col min="37" max="51" width="0" style="139" hidden="1" customWidth="1" outlineLevel="1"/>
    <col min="52" max="52" width="44" style="139" hidden="1" customWidth="1" outlineLevel="1"/>
    <col min="53" max="53" width="0" style="139" hidden="1" customWidth="1" outlineLevel="1"/>
    <col min="54" max="54" width="23.42578125" style="139" customWidth="1" outlineLevel="1"/>
    <col min="55" max="58" width="20.140625" style="139" outlineLevel="1"/>
    <col min="59" max="60" width="20.140625" style="139"/>
    <col min="61" max="61" width="26.85546875" style="139" customWidth="1"/>
    <col min="62" max="62" width="20.140625" style="138"/>
    <col min="63" max="63" width="8.85546875" style="138" customWidth="1"/>
    <col min="64" max="64" width="8.42578125" style="138" customWidth="1"/>
    <col min="65" max="16384" width="20.140625" style="138"/>
  </cols>
  <sheetData>
    <row r="1" spans="2:65" ht="18.75" customHeight="1" x14ac:dyDescent="0.25">
      <c r="B1" s="330" t="s">
        <v>6</v>
      </c>
      <c r="C1" s="330"/>
      <c r="D1" s="330"/>
      <c r="E1" s="330"/>
      <c r="F1" s="330"/>
      <c r="G1" s="330"/>
      <c r="H1" s="331" t="s">
        <v>21</v>
      </c>
      <c r="I1" s="332"/>
      <c r="J1" s="332"/>
      <c r="K1" s="332"/>
      <c r="L1" s="332"/>
      <c r="M1" s="332"/>
      <c r="N1" s="332"/>
      <c r="O1" s="332"/>
      <c r="P1" s="332"/>
      <c r="Q1" s="332"/>
      <c r="R1" s="333"/>
      <c r="S1" s="337" t="s">
        <v>43</v>
      </c>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38"/>
      <c r="BC1" s="338"/>
      <c r="BD1" s="338"/>
      <c r="BE1" s="338"/>
      <c r="BF1" s="338"/>
      <c r="BG1" s="338"/>
      <c r="BH1" s="338"/>
      <c r="BI1" s="338"/>
      <c r="BJ1" s="338"/>
    </row>
    <row r="2" spans="2:65" ht="18.75" customHeight="1" x14ac:dyDescent="0.25">
      <c r="B2" s="330"/>
      <c r="C2" s="330"/>
      <c r="D2" s="330"/>
      <c r="E2" s="330"/>
      <c r="F2" s="330"/>
      <c r="G2" s="330"/>
      <c r="H2" s="334"/>
      <c r="I2" s="335"/>
      <c r="J2" s="335"/>
      <c r="K2" s="335"/>
      <c r="L2" s="335"/>
      <c r="M2" s="335"/>
      <c r="N2" s="335"/>
      <c r="O2" s="335"/>
      <c r="P2" s="335"/>
      <c r="Q2" s="335"/>
      <c r="R2" s="336"/>
      <c r="S2" s="337" t="s">
        <v>80</v>
      </c>
      <c r="T2" s="337"/>
      <c r="U2" s="337"/>
      <c r="V2" s="337"/>
      <c r="W2" s="337"/>
      <c r="X2" s="337"/>
      <c r="Y2" s="337"/>
      <c r="Z2" s="337"/>
      <c r="AA2" s="337"/>
      <c r="AB2" s="340" t="s">
        <v>81</v>
      </c>
      <c r="AC2" s="340"/>
      <c r="AD2" s="340"/>
      <c r="AE2" s="340"/>
      <c r="AF2" s="340"/>
      <c r="AG2" s="340"/>
      <c r="AH2" s="340"/>
      <c r="AI2" s="340"/>
      <c r="AJ2" s="340"/>
      <c r="AK2" s="341" t="s">
        <v>82</v>
      </c>
      <c r="AL2" s="341"/>
      <c r="AM2" s="341"/>
      <c r="AN2" s="341"/>
      <c r="AO2" s="341"/>
      <c r="AP2" s="341"/>
      <c r="AQ2" s="341"/>
      <c r="AR2" s="341"/>
      <c r="AS2" s="341"/>
      <c r="AT2" s="342" t="s">
        <v>83</v>
      </c>
      <c r="AU2" s="342"/>
      <c r="AV2" s="342"/>
      <c r="AW2" s="342"/>
      <c r="AX2" s="342"/>
      <c r="AY2" s="342"/>
      <c r="AZ2" s="342"/>
      <c r="BA2" s="342"/>
      <c r="BB2" s="339"/>
      <c r="BC2" s="339"/>
      <c r="BD2" s="339"/>
      <c r="BE2" s="339"/>
      <c r="BF2" s="339"/>
      <c r="BG2" s="339"/>
      <c r="BH2" s="339"/>
      <c r="BI2" s="339"/>
      <c r="BJ2" s="339"/>
    </row>
    <row r="3" spans="2:65" ht="116.25" customHeight="1" x14ac:dyDescent="0.25">
      <c r="B3" s="143" t="s">
        <v>9</v>
      </c>
      <c r="C3" s="143" t="s">
        <v>11</v>
      </c>
      <c r="D3" s="143" t="s">
        <v>13</v>
      </c>
      <c r="E3" s="143" t="s">
        <v>15</v>
      </c>
      <c r="F3" s="143" t="s">
        <v>17</v>
      </c>
      <c r="G3" s="143" t="s">
        <v>19</v>
      </c>
      <c r="H3" s="144" t="s">
        <v>84</v>
      </c>
      <c r="I3" s="144" t="s">
        <v>24</v>
      </c>
      <c r="J3" s="144" t="s">
        <v>26</v>
      </c>
      <c r="K3" s="144" t="s">
        <v>28</v>
      </c>
      <c r="L3" s="144" t="s">
        <v>30</v>
      </c>
      <c r="M3" s="144" t="s">
        <v>85</v>
      </c>
      <c r="N3" s="144" t="s">
        <v>34</v>
      </c>
      <c r="O3" s="144" t="s">
        <v>36</v>
      </c>
      <c r="P3" s="144" t="s">
        <v>86</v>
      </c>
      <c r="Q3" s="144" t="s">
        <v>87</v>
      </c>
      <c r="R3" s="144" t="s">
        <v>88</v>
      </c>
      <c r="S3" s="145" t="s">
        <v>89</v>
      </c>
      <c r="T3" s="145" t="s">
        <v>90</v>
      </c>
      <c r="U3" s="145" t="s">
        <v>91</v>
      </c>
      <c r="V3" s="145" t="s">
        <v>92</v>
      </c>
      <c r="W3" s="145" t="s">
        <v>93</v>
      </c>
      <c r="X3" s="145" t="s">
        <v>94</v>
      </c>
      <c r="Y3" s="145" t="s">
        <v>95</v>
      </c>
      <c r="Z3" s="145" t="s">
        <v>96</v>
      </c>
      <c r="AA3" s="145" t="s">
        <v>57</v>
      </c>
      <c r="AB3" s="278" t="s">
        <v>97</v>
      </c>
      <c r="AC3" s="146" t="s">
        <v>98</v>
      </c>
      <c r="AD3" s="146" t="s">
        <v>99</v>
      </c>
      <c r="AE3" s="146" t="s">
        <v>100</v>
      </c>
      <c r="AF3" s="146" t="s">
        <v>101</v>
      </c>
      <c r="AG3" s="146" t="s">
        <v>102</v>
      </c>
      <c r="AH3" s="146" t="s">
        <v>103</v>
      </c>
      <c r="AI3" s="278" t="s">
        <v>104</v>
      </c>
      <c r="AJ3" s="146" t="s">
        <v>57</v>
      </c>
      <c r="AK3" s="147" t="s">
        <v>105</v>
      </c>
      <c r="AL3" s="147" t="s">
        <v>106</v>
      </c>
      <c r="AM3" s="147" t="s">
        <v>107</v>
      </c>
      <c r="AN3" s="147" t="s">
        <v>108</v>
      </c>
      <c r="AO3" s="147" t="s">
        <v>109</v>
      </c>
      <c r="AP3" s="147" t="s">
        <v>110</v>
      </c>
      <c r="AQ3" s="147" t="s">
        <v>111</v>
      </c>
      <c r="AR3" s="147" t="s">
        <v>112</v>
      </c>
      <c r="AS3" s="147" t="s">
        <v>57</v>
      </c>
      <c r="AT3" s="143" t="s">
        <v>113</v>
      </c>
      <c r="AU3" s="143" t="s">
        <v>114</v>
      </c>
      <c r="AV3" s="143" t="s">
        <v>115</v>
      </c>
      <c r="AW3" s="143" t="s">
        <v>116</v>
      </c>
      <c r="AX3" s="143" t="s">
        <v>117</v>
      </c>
      <c r="AY3" s="143" t="s">
        <v>118</v>
      </c>
      <c r="AZ3" s="143" t="s">
        <v>119</v>
      </c>
      <c r="BA3" s="143" t="s">
        <v>57</v>
      </c>
      <c r="BB3" s="180" t="s">
        <v>61</v>
      </c>
      <c r="BC3" s="180" t="s">
        <v>63</v>
      </c>
      <c r="BD3" s="180" t="s">
        <v>65</v>
      </c>
      <c r="BE3" s="180" t="s">
        <v>67</v>
      </c>
      <c r="BF3" s="180" t="s">
        <v>69</v>
      </c>
      <c r="BG3" s="180" t="s">
        <v>71</v>
      </c>
      <c r="BH3" s="180" t="s">
        <v>73</v>
      </c>
      <c r="BI3" s="180" t="s">
        <v>75</v>
      </c>
      <c r="BJ3" s="180" t="s">
        <v>120</v>
      </c>
    </row>
    <row r="4" spans="2:65" ht="112.5" customHeight="1" x14ac:dyDescent="0.2">
      <c r="B4" s="149" t="s">
        <v>121</v>
      </c>
      <c r="C4" s="149" t="s">
        <v>122</v>
      </c>
      <c r="D4" s="205" t="s">
        <v>275</v>
      </c>
      <c r="E4" s="206"/>
      <c r="F4" s="207">
        <v>234</v>
      </c>
      <c r="G4" s="208" t="s">
        <v>276</v>
      </c>
      <c r="H4" s="209" t="s">
        <v>277</v>
      </c>
      <c r="I4" s="210" t="s">
        <v>278</v>
      </c>
      <c r="J4" s="212">
        <v>2</v>
      </c>
      <c r="K4" s="210" t="s">
        <v>279</v>
      </c>
      <c r="L4" s="209">
        <v>1</v>
      </c>
      <c r="M4" s="211" t="s">
        <v>146</v>
      </c>
      <c r="N4" s="212" t="s">
        <v>280</v>
      </c>
      <c r="O4" s="200">
        <v>1</v>
      </c>
      <c r="P4" s="213">
        <v>44927</v>
      </c>
      <c r="Q4" s="214">
        <v>45016</v>
      </c>
      <c r="R4" s="215">
        <v>46112</v>
      </c>
      <c r="S4" s="202">
        <v>46203</v>
      </c>
      <c r="T4" s="151"/>
      <c r="U4" s="151"/>
      <c r="V4" s="187" t="str">
        <f>(IF(U4="","",IF(OR($K4=0,$K4="",#REF!=""),"",U4/$K4)))</f>
        <v/>
      </c>
      <c r="W4" s="185" t="str">
        <f>(IF(OR($N4="",V4=""),"",IF(OR($N4=0,V4=0),0,IF((V4*100%)/$N4&gt;100%,100%,(V4*100%)/$N4))))</f>
        <v/>
      </c>
      <c r="X4" s="204" t="str">
        <f t="shared" ref="X4" si="0">IF(U4="","",IF(W4&lt;100%, IF(W4&lt;100%, "ALERTA","EN ejecución"), IF(W4=100%, "OK", "EN ejecución")))</f>
        <v/>
      </c>
      <c r="Y4" s="151"/>
      <c r="Z4" s="151"/>
      <c r="AA4" s="151"/>
      <c r="AB4" s="186">
        <v>46203</v>
      </c>
      <c r="AC4" s="211" t="s">
        <v>281</v>
      </c>
      <c r="AD4" s="182">
        <v>1</v>
      </c>
      <c r="AE4" s="187">
        <f>(IF(AD4="","",IF(OR($L4=0,$L4="",AB4=""),"",AD4/$L4)))</f>
        <v>1</v>
      </c>
      <c r="AF4" s="185">
        <f>(IF(OR($O4="",AE4=""),"",IF(OR($O4=0,AE4=0),0,IF((AE4*100%)/$O4&gt;100%,100%,(AE4*100%)/$O4))))</f>
        <v>1</v>
      </c>
      <c r="AG4" s="204" t="str">
        <f t="shared" ref="AG4" si="1">IF(AD4="","",IF(AF4&lt;100%, IF(AF4&lt;100%, "ALERTA","EN ejecución"), IF(AF4=100%, "OK", "EN ejecución")))</f>
        <v>OK</v>
      </c>
      <c r="AH4" s="272" t="s">
        <v>282</v>
      </c>
      <c r="AI4" s="276" t="s">
        <v>135</v>
      </c>
      <c r="AJ4" s="182" t="s">
        <v>231</v>
      </c>
      <c r="AK4" s="151"/>
      <c r="AL4" s="151"/>
      <c r="AM4" s="151"/>
      <c r="AN4" s="151"/>
      <c r="AO4" s="151"/>
      <c r="AP4" s="184" t="str">
        <f>IF(AM4="","",IF(AO4&lt;100%, IF(AO4&lt;100%, "ALERTA","EN EJECUCIÓN"), IF(AO4=100%, "OK", "EN EJECUCIÓN")))</f>
        <v/>
      </c>
      <c r="AQ4" s="151"/>
      <c r="AR4" s="151"/>
      <c r="AS4" s="151"/>
      <c r="AT4" s="186"/>
      <c r="AU4" s="151"/>
      <c r="AV4" s="182"/>
      <c r="AW4" s="187" t="str">
        <f>(IF(AV4="","",IF(OR($N4=0,$N4="",AT4=""),"",AV4/$N4)))</f>
        <v/>
      </c>
      <c r="AX4" s="183" t="str">
        <f>(IF(OR($Q4="",AW4=""),"",IF(OR($Q4=0,AW4=0),0,IF((AW4*100%)/$Q4&gt;100%,100%,(AW4*100%)/$Q4))))</f>
        <v/>
      </c>
      <c r="AY4" s="184" t="str">
        <f>IF(AV4="","",IF(AX4&lt;100%, IF(AX4&lt;100%, "ALERTA","EN EJECUCIÓN"), IF(AX4=100%, "OK", "EN EJECUCIÓN")))</f>
        <v/>
      </c>
      <c r="AZ4" s="151"/>
      <c r="BA4" s="151"/>
      <c r="BB4" s="182" t="s">
        <v>138</v>
      </c>
      <c r="BC4" s="171" t="s">
        <v>137</v>
      </c>
      <c r="BD4" s="171" t="s">
        <v>137</v>
      </c>
      <c r="BE4" s="171" t="s">
        <v>138</v>
      </c>
      <c r="BF4" s="171" t="s">
        <v>232</v>
      </c>
      <c r="BG4" s="244" t="str">
        <f>IF(AND(BA4="Cumplida",BB4="SI",BC4="SI",BD4="SI",(OR(BE4="NO",BE4="NO APLICA")),BF4="Estructural"),"EFECTIVA",IF(AND(BA4="CUMPLIDA",OR(BB4="NO",BC4="NO",BD4="NO",BE4="SI",BF4="PUNTUAL")),"INEFECTIVA","NO APLICA"))</f>
        <v>NO APLICA</v>
      </c>
      <c r="BH4" s="188" t="str">
        <f>IF(BG4="EFECTIVA","NO",IF(BG4="INEFECTIVA","SI","NO APLICA"))</f>
        <v>NO APLICA</v>
      </c>
      <c r="BI4" s="211" t="s">
        <v>283</v>
      </c>
      <c r="BJ4" s="149" t="s">
        <v>234</v>
      </c>
      <c r="BK4" s="181" t="s">
        <v>137</v>
      </c>
      <c r="BL4" s="181" t="s">
        <v>138</v>
      </c>
      <c r="BM4" s="181" t="s">
        <v>139</v>
      </c>
    </row>
    <row r="5" spans="2:65" ht="112.5" customHeight="1" x14ac:dyDescent="0.2">
      <c r="B5" s="149" t="s">
        <v>121</v>
      </c>
      <c r="C5" s="149" t="s">
        <v>122</v>
      </c>
      <c r="D5" s="196" t="s">
        <v>164</v>
      </c>
      <c r="E5" s="216" t="s">
        <v>165</v>
      </c>
      <c r="F5" s="197">
        <v>443</v>
      </c>
      <c r="G5" s="217" t="s">
        <v>284</v>
      </c>
      <c r="H5" s="218" t="s">
        <v>285</v>
      </c>
      <c r="I5" s="219" t="s">
        <v>286</v>
      </c>
      <c r="J5" s="212">
        <v>3</v>
      </c>
      <c r="K5" s="218" t="s">
        <v>287</v>
      </c>
      <c r="L5" s="212">
        <v>2</v>
      </c>
      <c r="M5" s="212" t="s">
        <v>146</v>
      </c>
      <c r="N5" s="209" t="s">
        <v>288</v>
      </c>
      <c r="O5" s="200">
        <v>1</v>
      </c>
      <c r="P5" s="220">
        <v>45156</v>
      </c>
      <c r="Q5" s="220">
        <v>45291</v>
      </c>
      <c r="R5" s="221">
        <v>46203</v>
      </c>
      <c r="S5" s="149"/>
      <c r="T5" s="151"/>
      <c r="U5" s="151"/>
      <c r="V5" s="151"/>
      <c r="W5" s="151"/>
      <c r="X5" s="151"/>
      <c r="Y5" s="151"/>
      <c r="Z5" s="151"/>
      <c r="AA5" s="151"/>
      <c r="AB5" s="186">
        <v>46203</v>
      </c>
      <c r="AC5" s="211" t="s">
        <v>289</v>
      </c>
      <c r="AD5" s="182">
        <v>0</v>
      </c>
      <c r="AE5" s="187">
        <f t="shared" ref="AE5:AE22" si="2">(IF(AD5="","",IF(OR($L5=0,$L5="",AB5=""),"",AD5/$L5)))</f>
        <v>0</v>
      </c>
      <c r="AF5" s="185">
        <f t="shared" ref="AF5:AF22" si="3">(IF(OR($O5="",AE5=""),"",IF(OR($O5=0,AE5=0),0,IF((AE5*100%)/$O5&gt;100%,100%,(AE5*100%)/$O5))))</f>
        <v>0</v>
      </c>
      <c r="AG5" s="204" t="str">
        <f t="shared" ref="AG5:AG22" si="4">IF(AD5="","",IF(AF5&lt;100%, IF(AF5&lt;100%, "ALERTA","EN ejecución"), IF(AF5=100%, "OK", "EN ejecución")))</f>
        <v>ALERTA</v>
      </c>
      <c r="AH5" s="270" t="s">
        <v>290</v>
      </c>
      <c r="AI5" s="276" t="s">
        <v>135</v>
      </c>
      <c r="AJ5" s="182" t="s">
        <v>291</v>
      </c>
      <c r="AK5" s="151"/>
      <c r="AL5" s="151"/>
      <c r="AM5" s="151"/>
      <c r="AN5" s="151"/>
      <c r="AO5" s="151"/>
      <c r="AP5" s="151"/>
      <c r="AQ5" s="151"/>
      <c r="AR5" s="151"/>
      <c r="AS5" s="151"/>
      <c r="AT5" s="151"/>
      <c r="AU5" s="151"/>
      <c r="AV5" s="151"/>
      <c r="AW5" s="151"/>
      <c r="AX5" s="151"/>
      <c r="AY5" s="151"/>
      <c r="AZ5" s="151"/>
      <c r="BA5" s="151"/>
      <c r="BB5" s="182"/>
      <c r="BC5" s="171"/>
      <c r="BD5" s="171"/>
      <c r="BE5" s="171"/>
      <c r="BF5" s="171"/>
      <c r="BG5" s="244" t="str">
        <f t="shared" ref="BG5:BG22" si="5">IF(AND(BA5="Cumplida",BB5="SI",BC5="SI",BD5="SI",(OR(BE5="NO",BE5="NO APLICA")),BF5="Estructural"),"EFECTIVA",IF(AND(BA5="CUMPLIDA",OR(BB5="NO",BC5="NO",BD5="NO",BE5="SI",BF5="PUNTUAL")),"INEFECTIVA","NO APLICA"))</f>
        <v>NO APLICA</v>
      </c>
      <c r="BH5" s="188" t="str">
        <f t="shared" ref="BH5:BH22" si="6">IF(BG5="EFECTIVA","NO",IF(BG5="INEFECTIVA","SI","NO APLICA"))</f>
        <v>NO APLICA</v>
      </c>
      <c r="BI5" s="151"/>
      <c r="BJ5" s="149"/>
    </row>
    <row r="6" spans="2:65" ht="112.5" customHeight="1" x14ac:dyDescent="0.2">
      <c r="B6" s="149" t="s">
        <v>121</v>
      </c>
      <c r="C6" s="149" t="s">
        <v>122</v>
      </c>
      <c r="D6" s="222" t="s">
        <v>173</v>
      </c>
      <c r="E6" s="212" t="s">
        <v>174</v>
      </c>
      <c r="F6" s="197">
        <v>468</v>
      </c>
      <c r="G6" s="217" t="s">
        <v>292</v>
      </c>
      <c r="H6" s="218" t="s">
        <v>293</v>
      </c>
      <c r="I6" s="218" t="s">
        <v>294</v>
      </c>
      <c r="J6" s="212">
        <v>4</v>
      </c>
      <c r="K6" s="218" t="s">
        <v>295</v>
      </c>
      <c r="L6" s="212">
        <v>2</v>
      </c>
      <c r="M6" s="212" t="s">
        <v>146</v>
      </c>
      <c r="N6" s="209" t="s">
        <v>288</v>
      </c>
      <c r="O6" s="200">
        <v>1</v>
      </c>
      <c r="P6" s="220">
        <v>45292</v>
      </c>
      <c r="Q6" s="220">
        <v>46387</v>
      </c>
      <c r="R6" s="223"/>
      <c r="S6" s="149"/>
      <c r="T6" s="151"/>
      <c r="U6" s="151"/>
      <c r="V6" s="151"/>
      <c r="W6" s="151"/>
      <c r="X6" s="151"/>
      <c r="Y6" s="151"/>
      <c r="Z6" s="151"/>
      <c r="AA6" s="151"/>
      <c r="AB6" s="186">
        <v>46203</v>
      </c>
      <c r="AC6" s="211" t="s">
        <v>296</v>
      </c>
      <c r="AD6" s="182">
        <v>0.5</v>
      </c>
      <c r="AE6" s="187">
        <f t="shared" si="2"/>
        <v>0.25</v>
      </c>
      <c r="AF6" s="185">
        <f t="shared" si="3"/>
        <v>0.25</v>
      </c>
      <c r="AG6" s="204" t="str">
        <f t="shared" si="4"/>
        <v>ALERTA</v>
      </c>
      <c r="AH6" s="211" t="s">
        <v>297</v>
      </c>
      <c r="AI6" s="276" t="s">
        <v>135</v>
      </c>
      <c r="AJ6" s="182" t="s">
        <v>136</v>
      </c>
      <c r="AK6" s="151"/>
      <c r="AL6" s="151"/>
      <c r="AM6" s="151"/>
      <c r="AN6" s="151"/>
      <c r="AO6" s="151"/>
      <c r="AP6" s="151"/>
      <c r="AQ6" s="151"/>
      <c r="AR6" s="151"/>
      <c r="AS6" s="151"/>
      <c r="AT6" s="151"/>
      <c r="AU6" s="151"/>
      <c r="AV6" s="151"/>
      <c r="AW6" s="151"/>
      <c r="AX6" s="151"/>
      <c r="AY6" s="151"/>
      <c r="AZ6" s="151"/>
      <c r="BA6" s="151"/>
      <c r="BB6" s="182"/>
      <c r="BC6" s="151"/>
      <c r="BD6" s="151"/>
      <c r="BE6" s="151"/>
      <c r="BF6" s="151"/>
      <c r="BG6" s="244" t="str">
        <f t="shared" si="5"/>
        <v>NO APLICA</v>
      </c>
      <c r="BH6" s="188" t="str">
        <f t="shared" si="6"/>
        <v>NO APLICA</v>
      </c>
      <c r="BI6" s="151"/>
      <c r="BJ6" s="149"/>
    </row>
    <row r="7" spans="2:65" ht="112.5" customHeight="1" x14ac:dyDescent="0.2">
      <c r="B7" s="149" t="s">
        <v>121</v>
      </c>
      <c r="C7" s="149" t="s">
        <v>122</v>
      </c>
      <c r="D7" s="224" t="s">
        <v>298</v>
      </c>
      <c r="E7" s="212" t="s">
        <v>165</v>
      </c>
      <c r="F7" s="225">
        <v>589</v>
      </c>
      <c r="G7" s="279" t="s">
        <v>299</v>
      </c>
      <c r="H7" s="226" t="s">
        <v>300</v>
      </c>
      <c r="I7" s="227" t="s">
        <v>301</v>
      </c>
      <c r="J7" s="212">
        <v>5</v>
      </c>
      <c r="K7" s="199" t="s">
        <v>302</v>
      </c>
      <c r="L7" s="199">
        <v>2</v>
      </c>
      <c r="M7" s="212" t="s">
        <v>129</v>
      </c>
      <c r="N7" s="199" t="s">
        <v>288</v>
      </c>
      <c r="O7" s="200">
        <v>1</v>
      </c>
      <c r="P7" s="228">
        <v>45505</v>
      </c>
      <c r="Q7" s="228">
        <v>45595</v>
      </c>
      <c r="R7" s="221">
        <v>46203</v>
      </c>
      <c r="S7" s="149"/>
      <c r="T7" s="151"/>
      <c r="U7" s="151"/>
      <c r="V7" s="151"/>
      <c r="W7" s="151"/>
      <c r="X7" s="184" t="str">
        <f>IF(U7="","",IF(W7&lt;100%, IF(W7&lt;100%, "ALERTA","EN EJECUCIÓN"), IF(W7=100%, "OK", "EN EJECUCIÓN")))</f>
        <v/>
      </c>
      <c r="Y7" s="151"/>
      <c r="Z7" s="151"/>
      <c r="AA7" s="151"/>
      <c r="AB7" s="186">
        <v>46203</v>
      </c>
      <c r="AC7" s="270" t="s">
        <v>303</v>
      </c>
      <c r="AD7" s="182">
        <v>1</v>
      </c>
      <c r="AE7" s="187">
        <f t="shared" si="2"/>
        <v>0.5</v>
      </c>
      <c r="AF7" s="185">
        <f t="shared" si="3"/>
        <v>0.5</v>
      </c>
      <c r="AG7" s="204" t="str">
        <f t="shared" si="4"/>
        <v>ALERTA</v>
      </c>
      <c r="AH7" s="270" t="s">
        <v>304</v>
      </c>
      <c r="AI7" s="276" t="s">
        <v>135</v>
      </c>
      <c r="AJ7" s="182" t="s">
        <v>291</v>
      </c>
      <c r="AK7" s="151"/>
      <c r="AL7" s="151"/>
      <c r="AM7" s="151"/>
      <c r="AN7" s="151"/>
      <c r="AO7" s="151"/>
      <c r="AP7" s="184" t="str">
        <f>IF(AM7="","",IF(AO7&lt;100%, IF(AO7&lt;100%, "ALERTA","EN EJECUCIÓN"), IF(AO7=100%, "OK", "EN EJECUCIÓN")))</f>
        <v/>
      </c>
      <c r="AQ7" s="151"/>
      <c r="AR7" s="151"/>
      <c r="AS7" s="151"/>
      <c r="AT7" s="186"/>
      <c r="AU7" s="151"/>
      <c r="AV7" s="182"/>
      <c r="AW7" s="187" t="str">
        <f>(IF(AV7="","",IF(OR($M7=0,$M7="",AT7=""),"",AV7/$M7)))</f>
        <v/>
      </c>
      <c r="AX7" s="183" t="str">
        <f>(IF(OR($P7="",AW7=""),"",IF(OR($P7=0,AW7=0),0,IF((AW7*100%)/$P7&gt;100%,100%,(AW7*100%)/$P7))))</f>
        <v/>
      </c>
      <c r="AY7" s="184" t="str">
        <f>IF(AV7="","",IF(AX7&lt;100%, IF(AX7&lt;100%, "ALERTA","EN EJECUCIÓN"), IF(AX7=100%, "OK", "EN EJECUCIÓN")))</f>
        <v/>
      </c>
      <c r="AZ7" s="151"/>
      <c r="BA7" s="151"/>
      <c r="BB7" s="182"/>
      <c r="BC7" s="171"/>
      <c r="BD7" s="171"/>
      <c r="BE7" s="171"/>
      <c r="BF7" s="171"/>
      <c r="BG7" s="244" t="str">
        <f t="shared" si="5"/>
        <v>NO APLICA</v>
      </c>
      <c r="BH7" s="188" t="str">
        <f t="shared" si="6"/>
        <v>NO APLICA</v>
      </c>
      <c r="BI7" s="151"/>
      <c r="BJ7" s="149"/>
    </row>
    <row r="8" spans="2:65" ht="112.5" customHeight="1" x14ac:dyDescent="0.2">
      <c r="B8" s="149" t="s">
        <v>121</v>
      </c>
      <c r="C8" s="149" t="s">
        <v>122</v>
      </c>
      <c r="D8" s="196" t="s">
        <v>220</v>
      </c>
      <c r="E8" s="149" t="s">
        <v>221</v>
      </c>
      <c r="F8" s="197">
        <v>662</v>
      </c>
      <c r="G8" s="208" t="s">
        <v>305</v>
      </c>
      <c r="H8" s="229" t="s">
        <v>306</v>
      </c>
      <c r="I8" s="229" t="s">
        <v>307</v>
      </c>
      <c r="J8" s="212">
        <v>6</v>
      </c>
      <c r="K8" s="229" t="s">
        <v>308</v>
      </c>
      <c r="L8" s="230">
        <v>1</v>
      </c>
      <c r="M8" s="231" t="s">
        <v>129</v>
      </c>
      <c r="N8" s="232" t="s">
        <v>288</v>
      </c>
      <c r="O8" s="200">
        <v>1</v>
      </c>
      <c r="P8" s="233">
        <v>45658</v>
      </c>
      <c r="Q8" s="234">
        <v>45777</v>
      </c>
      <c r="R8" s="202">
        <v>46203</v>
      </c>
      <c r="S8" s="149"/>
      <c r="T8" s="151"/>
      <c r="U8" s="151"/>
      <c r="V8" s="151"/>
      <c r="W8" s="151"/>
      <c r="X8" s="151"/>
      <c r="Y8" s="151"/>
      <c r="Z8" s="151"/>
      <c r="AA8" s="151"/>
      <c r="AB8" s="186">
        <v>46203</v>
      </c>
      <c r="AC8" s="274" t="s">
        <v>309</v>
      </c>
      <c r="AD8" s="182">
        <v>100</v>
      </c>
      <c r="AE8" s="187">
        <f t="shared" si="2"/>
        <v>100</v>
      </c>
      <c r="AF8" s="185">
        <f t="shared" si="3"/>
        <v>1</v>
      </c>
      <c r="AG8" s="204" t="str">
        <f t="shared" si="4"/>
        <v>OK</v>
      </c>
      <c r="AH8" s="272" t="s">
        <v>310</v>
      </c>
      <c r="AI8" s="276" t="s">
        <v>135</v>
      </c>
      <c r="AJ8" s="182" t="s">
        <v>231</v>
      </c>
      <c r="AK8" s="151"/>
      <c r="AL8" s="151"/>
      <c r="AM8" s="151"/>
      <c r="AN8" s="151"/>
      <c r="AO8" s="151"/>
      <c r="AP8" s="151"/>
      <c r="AQ8" s="151"/>
      <c r="AR8" s="151"/>
      <c r="AS8" s="151"/>
      <c r="AT8" s="151"/>
      <c r="AU8" s="151"/>
      <c r="AV8" s="151"/>
      <c r="AW8" s="151"/>
      <c r="AX8" s="151"/>
      <c r="AY8" s="151"/>
      <c r="AZ8" s="151"/>
      <c r="BA8" s="151"/>
      <c r="BB8" s="182" t="s">
        <v>137</v>
      </c>
      <c r="BC8" s="171" t="s">
        <v>137</v>
      </c>
      <c r="BD8" s="171" t="s">
        <v>137</v>
      </c>
      <c r="BE8" s="171" t="s">
        <v>138</v>
      </c>
      <c r="BF8" s="171" t="s">
        <v>232</v>
      </c>
      <c r="BG8" s="244" t="str">
        <f t="shared" si="5"/>
        <v>NO APLICA</v>
      </c>
      <c r="BH8" s="188" t="str">
        <f t="shared" si="6"/>
        <v>NO APLICA</v>
      </c>
      <c r="BI8" s="211" t="s">
        <v>283</v>
      </c>
      <c r="BJ8" s="149" t="s">
        <v>234</v>
      </c>
    </row>
    <row r="9" spans="2:65" ht="112.5" customHeight="1" x14ac:dyDescent="0.2">
      <c r="B9" s="149" t="s">
        <v>121</v>
      </c>
      <c r="C9" s="149" t="s">
        <v>122</v>
      </c>
      <c r="D9" s="349" t="s">
        <v>311</v>
      </c>
      <c r="E9" s="235" t="s">
        <v>312</v>
      </c>
      <c r="F9" s="197">
        <v>689</v>
      </c>
      <c r="G9" s="208" t="s">
        <v>313</v>
      </c>
      <c r="H9" s="217" t="s">
        <v>314</v>
      </c>
      <c r="I9" s="209" t="s">
        <v>315</v>
      </c>
      <c r="J9" s="212">
        <v>7</v>
      </c>
      <c r="K9" s="209" t="s">
        <v>316</v>
      </c>
      <c r="L9" s="236">
        <v>1</v>
      </c>
      <c r="M9" s="149" t="s">
        <v>129</v>
      </c>
      <c r="N9" s="209" t="s">
        <v>317</v>
      </c>
      <c r="O9" s="200">
        <v>1</v>
      </c>
      <c r="P9" s="237">
        <v>45809</v>
      </c>
      <c r="Q9" s="238">
        <v>46081</v>
      </c>
      <c r="R9" s="202">
        <v>46233</v>
      </c>
      <c r="S9" s="149"/>
      <c r="T9" s="151"/>
      <c r="U9" s="151"/>
      <c r="V9" s="151"/>
      <c r="W9" s="151"/>
      <c r="X9" s="151"/>
      <c r="Y9" s="151"/>
      <c r="Z9" s="151"/>
      <c r="AA9" s="151"/>
      <c r="AB9" s="186">
        <v>46203</v>
      </c>
      <c r="AC9" s="270" t="s">
        <v>318</v>
      </c>
      <c r="AD9" s="182">
        <v>0</v>
      </c>
      <c r="AE9" s="187">
        <f t="shared" si="2"/>
        <v>0</v>
      </c>
      <c r="AF9" s="185">
        <f t="shared" si="3"/>
        <v>0</v>
      </c>
      <c r="AG9" s="204" t="str">
        <f t="shared" si="4"/>
        <v>ALERTA</v>
      </c>
      <c r="AH9" s="272" t="s">
        <v>319</v>
      </c>
      <c r="AI9" s="276" t="s">
        <v>135</v>
      </c>
      <c r="AJ9" s="182" t="s">
        <v>136</v>
      </c>
      <c r="AK9" s="151"/>
      <c r="AL9" s="151"/>
      <c r="AM9" s="151"/>
      <c r="AN9" s="151"/>
      <c r="AO9" s="151"/>
      <c r="AP9" s="151"/>
      <c r="AQ9" s="151"/>
      <c r="AR9" s="151"/>
      <c r="AS9" s="151"/>
      <c r="AT9" s="151"/>
      <c r="AU9" s="151"/>
      <c r="AV9" s="151"/>
      <c r="AW9" s="151"/>
      <c r="AX9" s="151"/>
      <c r="AY9" s="151"/>
      <c r="AZ9" s="151"/>
      <c r="BA9" s="151"/>
      <c r="BB9" s="182"/>
      <c r="BC9" s="151"/>
      <c r="BD9" s="151"/>
      <c r="BE9" s="151"/>
      <c r="BF9" s="151"/>
      <c r="BG9" s="244" t="str">
        <f t="shared" si="5"/>
        <v>NO APLICA</v>
      </c>
      <c r="BH9" s="188" t="str">
        <f t="shared" si="6"/>
        <v>NO APLICA</v>
      </c>
      <c r="BI9" s="151"/>
      <c r="BJ9" s="149"/>
    </row>
    <row r="10" spans="2:65" ht="112.5" customHeight="1" x14ac:dyDescent="0.2">
      <c r="B10" s="149" t="s">
        <v>121</v>
      </c>
      <c r="C10" s="149" t="s">
        <v>122</v>
      </c>
      <c r="D10" s="349"/>
      <c r="E10" s="235" t="s">
        <v>312</v>
      </c>
      <c r="F10" s="197">
        <v>690</v>
      </c>
      <c r="G10" s="208" t="s">
        <v>320</v>
      </c>
      <c r="H10" s="217" t="s">
        <v>321</v>
      </c>
      <c r="I10" s="209" t="s">
        <v>322</v>
      </c>
      <c r="J10" s="212">
        <v>8</v>
      </c>
      <c r="K10" s="280" t="s">
        <v>323</v>
      </c>
      <c r="L10" s="236">
        <v>1</v>
      </c>
      <c r="M10" s="149" t="s">
        <v>129</v>
      </c>
      <c r="N10" s="209" t="s">
        <v>317</v>
      </c>
      <c r="O10" s="200">
        <v>1</v>
      </c>
      <c r="P10" s="237">
        <v>45809</v>
      </c>
      <c r="Q10" s="238">
        <v>46112</v>
      </c>
      <c r="R10" s="202">
        <v>46233</v>
      </c>
      <c r="S10" s="149"/>
      <c r="T10" s="151"/>
      <c r="U10" s="151"/>
      <c r="V10" s="151"/>
      <c r="W10" s="151"/>
      <c r="X10" s="184" t="str">
        <f>IF(U10="","",IF(W10&lt;100%, IF(W10&lt;100%, "ALERTA","EN EJECUCIÓN"), IF(W10=100%, "OK", "EN EJECUCIÓN")))</f>
        <v/>
      </c>
      <c r="Y10" s="151"/>
      <c r="Z10" s="151"/>
      <c r="AA10" s="151"/>
      <c r="AB10" s="186">
        <v>46203</v>
      </c>
      <c r="AC10" s="270" t="s">
        <v>324</v>
      </c>
      <c r="AD10" s="182">
        <v>0.25</v>
      </c>
      <c r="AE10" s="187">
        <f t="shared" si="2"/>
        <v>0.25</v>
      </c>
      <c r="AF10" s="185">
        <f t="shared" si="3"/>
        <v>0.25</v>
      </c>
      <c r="AG10" s="204" t="str">
        <f t="shared" si="4"/>
        <v>ALERTA</v>
      </c>
      <c r="AH10" s="270" t="s">
        <v>325</v>
      </c>
      <c r="AI10" s="276" t="s">
        <v>135</v>
      </c>
      <c r="AJ10" s="182" t="s">
        <v>136</v>
      </c>
      <c r="AK10" s="151"/>
      <c r="AL10" s="151"/>
      <c r="AM10" s="151"/>
      <c r="AN10" s="151"/>
      <c r="AO10" s="151"/>
      <c r="AP10" s="184" t="str">
        <f>IF(AM10="","",IF(AO10&lt;100%, IF(AO10&lt;100%, "ALERTA","EN EJECUCIÓN"), IF(AO10=100%, "OK", "EN EJECUCIÓN")))</f>
        <v/>
      </c>
      <c r="AQ10" s="151"/>
      <c r="AR10" s="151"/>
      <c r="AS10" s="151"/>
      <c r="AT10" s="186"/>
      <c r="AU10" s="151"/>
      <c r="AV10" s="182"/>
      <c r="AW10" s="187" t="str">
        <f>(IF(AV10="","",IF(OR($M10=0,$M10="",AT10=""),"",AV10/$M10)))</f>
        <v/>
      </c>
      <c r="AX10" s="183" t="str">
        <f>(IF(OR($P10="",AW10=""),"",IF(OR($P10=0,AW10=0),0,IF((AW10*100%)/$P10&gt;100%,100%,(AW10*100%)/$P10))))</f>
        <v/>
      </c>
      <c r="AY10" s="184" t="str">
        <f>IF(AV10="","",IF(AX10&lt;100%, IF(AX10&lt;100%, "ALERTA","EN EJECUCIÓN"), IF(AX10=100%, "OK", "EN EJECUCIÓN")))</f>
        <v/>
      </c>
      <c r="AZ10" s="151"/>
      <c r="BA10" s="151"/>
      <c r="BB10" s="182"/>
      <c r="BC10" s="171"/>
      <c r="BD10" s="171"/>
      <c r="BE10" s="171"/>
      <c r="BF10" s="171"/>
      <c r="BG10" s="244" t="str">
        <f t="shared" si="5"/>
        <v>NO APLICA</v>
      </c>
      <c r="BH10" s="188" t="str">
        <f t="shared" si="6"/>
        <v>NO APLICA</v>
      </c>
      <c r="BI10" s="151"/>
      <c r="BJ10" s="149"/>
    </row>
    <row r="11" spans="2:65" ht="112.5" customHeight="1" x14ac:dyDescent="0.2">
      <c r="B11" s="149" t="s">
        <v>121</v>
      </c>
      <c r="C11" s="149" t="s">
        <v>122</v>
      </c>
      <c r="D11" s="345" t="s">
        <v>224</v>
      </c>
      <c r="E11" s="212" t="s">
        <v>165</v>
      </c>
      <c r="F11" s="197">
        <v>729</v>
      </c>
      <c r="G11" s="218" t="s">
        <v>326</v>
      </c>
      <c r="H11" s="212" t="s">
        <v>327</v>
      </c>
      <c r="I11" s="212" t="s">
        <v>328</v>
      </c>
      <c r="J11" s="212">
        <v>9</v>
      </c>
      <c r="K11" s="212" t="s">
        <v>329</v>
      </c>
      <c r="L11" s="212">
        <v>2</v>
      </c>
      <c r="M11" s="149" t="s">
        <v>129</v>
      </c>
      <c r="N11" s="209" t="s">
        <v>317</v>
      </c>
      <c r="O11" s="200">
        <v>1</v>
      </c>
      <c r="P11" s="237">
        <v>45930</v>
      </c>
      <c r="Q11" s="238">
        <v>46053</v>
      </c>
      <c r="R11" s="149"/>
      <c r="S11" s="149"/>
      <c r="T11" s="151"/>
      <c r="U11" s="151"/>
      <c r="V11" s="151"/>
      <c r="W11" s="151"/>
      <c r="X11" s="151"/>
      <c r="Y11" s="151"/>
      <c r="Z11" s="151"/>
      <c r="AA11" s="151"/>
      <c r="AB11" s="186">
        <v>46203</v>
      </c>
      <c r="AC11" s="270" t="s">
        <v>330</v>
      </c>
      <c r="AD11" s="182">
        <v>2</v>
      </c>
      <c r="AE11" s="187">
        <f t="shared" si="2"/>
        <v>1</v>
      </c>
      <c r="AF11" s="185">
        <f t="shared" si="3"/>
        <v>1</v>
      </c>
      <c r="AG11" s="204" t="str">
        <f t="shared" si="4"/>
        <v>OK</v>
      </c>
      <c r="AH11" s="270" t="s">
        <v>331</v>
      </c>
      <c r="AI11" s="276" t="s">
        <v>135</v>
      </c>
      <c r="AJ11" s="182" t="s">
        <v>231</v>
      </c>
      <c r="AK11" s="151"/>
      <c r="AL11" s="151"/>
      <c r="AM11" s="151"/>
      <c r="AN11" s="151"/>
      <c r="AO11" s="151"/>
      <c r="AP11" s="151"/>
      <c r="AQ11" s="151"/>
      <c r="AR11" s="151"/>
      <c r="AS11" s="151"/>
      <c r="AT11" s="151"/>
      <c r="AU11" s="151"/>
      <c r="AV11" s="151"/>
      <c r="AW11" s="151"/>
      <c r="AX11" s="151"/>
      <c r="AY11" s="151"/>
      <c r="AZ11" s="151"/>
      <c r="BA11" s="151"/>
      <c r="BB11" s="182" t="s">
        <v>137</v>
      </c>
      <c r="BC11" s="171" t="s">
        <v>137</v>
      </c>
      <c r="BD11" s="171" t="s">
        <v>137</v>
      </c>
      <c r="BE11" s="171" t="s">
        <v>138</v>
      </c>
      <c r="BF11" s="171" t="s">
        <v>232</v>
      </c>
      <c r="BG11" s="244" t="str">
        <f t="shared" si="5"/>
        <v>NO APLICA</v>
      </c>
      <c r="BH11" s="188" t="str">
        <f t="shared" si="6"/>
        <v>NO APLICA</v>
      </c>
      <c r="BI11" s="211" t="s">
        <v>283</v>
      </c>
      <c r="BJ11" s="149" t="s">
        <v>234</v>
      </c>
    </row>
    <row r="12" spans="2:65" ht="112.5" customHeight="1" x14ac:dyDescent="0.2">
      <c r="B12" s="149" t="s">
        <v>121</v>
      </c>
      <c r="C12" s="149" t="s">
        <v>122</v>
      </c>
      <c r="D12" s="345"/>
      <c r="E12" s="212" t="s">
        <v>165</v>
      </c>
      <c r="F12" s="197">
        <v>730</v>
      </c>
      <c r="G12" s="218" t="s">
        <v>332</v>
      </c>
      <c r="H12" s="212" t="s">
        <v>333</v>
      </c>
      <c r="I12" s="212" t="s">
        <v>334</v>
      </c>
      <c r="J12" s="212">
        <v>10</v>
      </c>
      <c r="K12" s="212" t="s">
        <v>329</v>
      </c>
      <c r="L12" s="212">
        <v>1</v>
      </c>
      <c r="M12" s="149" t="s">
        <v>186</v>
      </c>
      <c r="N12" s="209" t="s">
        <v>317</v>
      </c>
      <c r="O12" s="200">
        <v>1</v>
      </c>
      <c r="P12" s="237">
        <v>45931</v>
      </c>
      <c r="Q12" s="238">
        <v>46053</v>
      </c>
      <c r="R12" s="149"/>
      <c r="S12" s="149"/>
      <c r="T12" s="151"/>
      <c r="U12" s="151"/>
      <c r="V12" s="151"/>
      <c r="W12" s="151"/>
      <c r="X12" s="151"/>
      <c r="Y12" s="151"/>
      <c r="Z12" s="151"/>
      <c r="AA12" s="151"/>
      <c r="AB12" s="186">
        <v>46203</v>
      </c>
      <c r="AC12" s="270" t="s">
        <v>335</v>
      </c>
      <c r="AD12" s="182">
        <v>1</v>
      </c>
      <c r="AE12" s="187">
        <f t="shared" si="2"/>
        <v>1</v>
      </c>
      <c r="AF12" s="185">
        <f t="shared" si="3"/>
        <v>1</v>
      </c>
      <c r="AG12" s="204" t="str">
        <f t="shared" si="4"/>
        <v>OK</v>
      </c>
      <c r="AH12" s="270" t="s">
        <v>336</v>
      </c>
      <c r="AI12" s="276" t="s">
        <v>135</v>
      </c>
      <c r="AJ12" s="182" t="s">
        <v>231</v>
      </c>
      <c r="AK12" s="151"/>
      <c r="AL12" s="151"/>
      <c r="AM12" s="151"/>
      <c r="AN12" s="151"/>
      <c r="AO12" s="151"/>
      <c r="AP12" s="151"/>
      <c r="AQ12" s="151"/>
      <c r="AR12" s="151"/>
      <c r="AS12" s="151"/>
      <c r="AT12" s="151"/>
      <c r="AU12" s="151"/>
      <c r="AV12" s="151"/>
      <c r="AW12" s="151"/>
      <c r="AX12" s="151"/>
      <c r="AY12" s="151"/>
      <c r="AZ12" s="151"/>
      <c r="BA12" s="151"/>
      <c r="BB12" s="182" t="s">
        <v>137</v>
      </c>
      <c r="BC12" s="171" t="s">
        <v>137</v>
      </c>
      <c r="BD12" s="171" t="s">
        <v>137</v>
      </c>
      <c r="BE12" s="171" t="s">
        <v>138</v>
      </c>
      <c r="BF12" s="171" t="s">
        <v>232</v>
      </c>
      <c r="BG12" s="244" t="str">
        <f t="shared" si="5"/>
        <v>NO APLICA</v>
      </c>
      <c r="BH12" s="188" t="str">
        <f t="shared" si="6"/>
        <v>NO APLICA</v>
      </c>
      <c r="BI12" s="211" t="s">
        <v>283</v>
      </c>
      <c r="BJ12" s="149" t="s">
        <v>234</v>
      </c>
    </row>
    <row r="13" spans="2:65" ht="112.5" customHeight="1" x14ac:dyDescent="0.2">
      <c r="B13" s="149" t="s">
        <v>121</v>
      </c>
      <c r="C13" s="149" t="s">
        <v>122</v>
      </c>
      <c r="D13" s="345"/>
      <c r="E13" s="212" t="s">
        <v>165</v>
      </c>
      <c r="F13" s="197">
        <v>730</v>
      </c>
      <c r="G13" s="218" t="s">
        <v>332</v>
      </c>
      <c r="H13" s="212" t="s">
        <v>333</v>
      </c>
      <c r="I13" s="212" t="s">
        <v>337</v>
      </c>
      <c r="J13" s="212">
        <v>11</v>
      </c>
      <c r="K13" s="212" t="s">
        <v>338</v>
      </c>
      <c r="L13" s="212">
        <v>1</v>
      </c>
      <c r="M13" s="149" t="s">
        <v>186</v>
      </c>
      <c r="N13" s="209" t="s">
        <v>317</v>
      </c>
      <c r="O13" s="200">
        <v>1</v>
      </c>
      <c r="P13" s="237">
        <v>45931</v>
      </c>
      <c r="Q13" s="238">
        <v>46080</v>
      </c>
      <c r="R13" s="149"/>
      <c r="S13" s="149"/>
      <c r="T13" s="151"/>
      <c r="U13" s="151"/>
      <c r="V13" s="151"/>
      <c r="W13" s="151"/>
      <c r="X13" s="184" t="str">
        <f>IF(U13="","",IF(W13&lt;100%, IF(W13&lt;100%, "ALERTA","EN EJECUCIÓN"), IF(W13=100%, "OK", "EN EJECUCIÓN")))</f>
        <v/>
      </c>
      <c r="Y13" s="151"/>
      <c r="Z13" s="151"/>
      <c r="AA13" s="151"/>
      <c r="AB13" s="186">
        <v>46203</v>
      </c>
      <c r="AC13" s="270" t="s">
        <v>339</v>
      </c>
      <c r="AD13" s="182">
        <v>1</v>
      </c>
      <c r="AE13" s="187">
        <f t="shared" si="2"/>
        <v>1</v>
      </c>
      <c r="AF13" s="185">
        <f t="shared" si="3"/>
        <v>1</v>
      </c>
      <c r="AG13" s="204" t="str">
        <f t="shared" si="4"/>
        <v>OK</v>
      </c>
      <c r="AH13" s="270" t="s">
        <v>340</v>
      </c>
      <c r="AI13" s="276" t="s">
        <v>135</v>
      </c>
      <c r="AJ13" s="182" t="s">
        <v>231</v>
      </c>
      <c r="AK13" s="151"/>
      <c r="AL13" s="151"/>
      <c r="AM13" s="151"/>
      <c r="AN13" s="151"/>
      <c r="AO13" s="151"/>
      <c r="AP13" s="184" t="str">
        <f>IF(AM13="","",IF(AO13&lt;100%, IF(AO13&lt;100%, "ALERTA","EN EJECUCIÓN"), IF(AO13=100%, "OK", "EN EJECUCIÓN")))</f>
        <v/>
      </c>
      <c r="AQ13" s="151"/>
      <c r="AR13" s="151"/>
      <c r="AS13" s="151"/>
      <c r="AT13" s="186"/>
      <c r="AU13" s="151"/>
      <c r="AV13" s="182"/>
      <c r="AW13" s="187" t="str">
        <f>(IF(AV13="","",IF(OR($M13=0,$M13="",AT13=""),"",AV13/$M13)))</f>
        <v/>
      </c>
      <c r="AX13" s="183" t="str">
        <f>(IF(OR($P13="",AW13=""),"",IF(OR($P13=0,AW13=0),0,IF((AW13*100%)/$P13&gt;100%,100%,(AW13*100%)/$P13))))</f>
        <v/>
      </c>
      <c r="AY13" s="184" t="str">
        <f>IF(AV13="","",IF(AX13&lt;100%, IF(AX13&lt;100%, "ALERTA","EN EJECUCIÓN"), IF(AX13=100%, "OK", "EN EJECUCIÓN")))</f>
        <v/>
      </c>
      <c r="AZ13" s="151"/>
      <c r="BA13" s="151"/>
      <c r="BB13" s="182" t="s">
        <v>138</v>
      </c>
      <c r="BC13" s="171" t="s">
        <v>137</v>
      </c>
      <c r="BD13" s="171" t="s">
        <v>137</v>
      </c>
      <c r="BE13" s="171" t="s">
        <v>138</v>
      </c>
      <c r="BF13" s="171" t="s">
        <v>232</v>
      </c>
      <c r="BG13" s="244" t="str">
        <f t="shared" si="5"/>
        <v>NO APLICA</v>
      </c>
      <c r="BH13" s="188" t="str">
        <f t="shared" si="6"/>
        <v>NO APLICA</v>
      </c>
      <c r="BI13" s="211" t="s">
        <v>283</v>
      </c>
      <c r="BJ13" s="149" t="s">
        <v>234</v>
      </c>
    </row>
    <row r="14" spans="2:65" ht="112.5" customHeight="1" x14ac:dyDescent="0.2">
      <c r="B14" s="149" t="s">
        <v>121</v>
      </c>
      <c r="C14" s="149" t="s">
        <v>122</v>
      </c>
      <c r="D14" s="345"/>
      <c r="E14" s="212" t="s">
        <v>165</v>
      </c>
      <c r="F14" s="197">
        <v>731</v>
      </c>
      <c r="G14" s="218" t="s">
        <v>341</v>
      </c>
      <c r="H14" s="212" t="s">
        <v>342</v>
      </c>
      <c r="I14" s="212" t="s">
        <v>343</v>
      </c>
      <c r="J14" s="212">
        <v>12</v>
      </c>
      <c r="K14" s="212" t="s">
        <v>344</v>
      </c>
      <c r="L14" s="212">
        <v>1</v>
      </c>
      <c r="M14" s="149" t="s">
        <v>129</v>
      </c>
      <c r="N14" s="209" t="s">
        <v>345</v>
      </c>
      <c r="O14" s="200">
        <v>1</v>
      </c>
      <c r="P14" s="237">
        <v>46006</v>
      </c>
      <c r="Q14" s="238">
        <v>46037</v>
      </c>
      <c r="R14" s="149"/>
      <c r="S14" s="149"/>
      <c r="T14" s="151"/>
      <c r="U14" s="151"/>
      <c r="V14" s="151"/>
      <c r="W14" s="151"/>
      <c r="X14" s="151"/>
      <c r="Y14" s="151"/>
      <c r="Z14" s="151"/>
      <c r="AA14" s="151"/>
      <c r="AB14" s="186">
        <v>46203</v>
      </c>
      <c r="AC14" s="211" t="s">
        <v>346</v>
      </c>
      <c r="AD14" s="182">
        <v>1</v>
      </c>
      <c r="AE14" s="187">
        <f t="shared" si="2"/>
        <v>1</v>
      </c>
      <c r="AF14" s="185">
        <f t="shared" si="3"/>
        <v>1</v>
      </c>
      <c r="AG14" s="204" t="str">
        <f t="shared" si="4"/>
        <v>OK</v>
      </c>
      <c r="AH14" s="270" t="s">
        <v>347</v>
      </c>
      <c r="AI14" s="276" t="s">
        <v>135</v>
      </c>
      <c r="AJ14" s="182" t="s">
        <v>231</v>
      </c>
      <c r="AK14" s="151"/>
      <c r="AL14" s="151"/>
      <c r="AM14" s="151"/>
      <c r="AN14" s="151"/>
      <c r="AO14" s="151"/>
      <c r="AP14" s="151"/>
      <c r="AQ14" s="151"/>
      <c r="AR14" s="151"/>
      <c r="AS14" s="151"/>
      <c r="AT14" s="151"/>
      <c r="AU14" s="151"/>
      <c r="AV14" s="151"/>
      <c r="AW14" s="151"/>
      <c r="AX14" s="151"/>
      <c r="AY14" s="151"/>
      <c r="AZ14" s="151"/>
      <c r="BA14" s="151"/>
      <c r="BB14" s="182" t="s">
        <v>137</v>
      </c>
      <c r="BC14" s="171" t="s">
        <v>137</v>
      </c>
      <c r="BD14" s="171" t="s">
        <v>137</v>
      </c>
      <c r="BE14" s="171" t="s">
        <v>138</v>
      </c>
      <c r="BF14" s="171" t="s">
        <v>232</v>
      </c>
      <c r="BG14" s="244" t="str">
        <f t="shared" si="5"/>
        <v>NO APLICA</v>
      </c>
      <c r="BH14" s="188" t="str">
        <f t="shared" si="6"/>
        <v>NO APLICA</v>
      </c>
      <c r="BI14" s="211" t="s">
        <v>283</v>
      </c>
      <c r="BJ14" s="149" t="s">
        <v>234</v>
      </c>
    </row>
    <row r="15" spans="2:65" ht="112.5" customHeight="1" x14ac:dyDescent="0.2">
      <c r="B15" s="149" t="s">
        <v>121</v>
      </c>
      <c r="C15" s="149" t="s">
        <v>122</v>
      </c>
      <c r="D15" s="345"/>
      <c r="E15" s="212" t="s">
        <v>165</v>
      </c>
      <c r="F15" s="197">
        <v>731</v>
      </c>
      <c r="G15" s="218" t="s">
        <v>341</v>
      </c>
      <c r="H15" s="212" t="s">
        <v>342</v>
      </c>
      <c r="I15" s="212" t="s">
        <v>348</v>
      </c>
      <c r="J15" s="212">
        <v>13</v>
      </c>
      <c r="K15" s="212" t="s">
        <v>349</v>
      </c>
      <c r="L15" s="212">
        <v>1</v>
      </c>
      <c r="M15" s="149" t="s">
        <v>129</v>
      </c>
      <c r="N15" s="209" t="s">
        <v>317</v>
      </c>
      <c r="O15" s="200">
        <v>1</v>
      </c>
      <c r="P15" s="237">
        <v>46006</v>
      </c>
      <c r="Q15" s="238">
        <v>46037</v>
      </c>
      <c r="R15" s="149"/>
      <c r="S15" s="149"/>
      <c r="T15" s="151"/>
      <c r="U15" s="151"/>
      <c r="V15" s="151"/>
      <c r="W15" s="151"/>
      <c r="X15" s="151"/>
      <c r="Y15" s="151"/>
      <c r="Z15" s="151"/>
      <c r="AA15" s="151"/>
      <c r="AB15" s="186">
        <v>46203</v>
      </c>
      <c r="AC15" s="270" t="s">
        <v>350</v>
      </c>
      <c r="AD15" s="182">
        <v>1</v>
      </c>
      <c r="AE15" s="187">
        <f t="shared" si="2"/>
        <v>1</v>
      </c>
      <c r="AF15" s="185">
        <f t="shared" si="3"/>
        <v>1</v>
      </c>
      <c r="AG15" s="204" t="str">
        <f t="shared" si="4"/>
        <v>OK</v>
      </c>
      <c r="AH15" s="270" t="s">
        <v>351</v>
      </c>
      <c r="AI15" s="276" t="s">
        <v>135</v>
      </c>
      <c r="AJ15" s="182" t="s">
        <v>231</v>
      </c>
      <c r="AK15" s="151"/>
      <c r="AL15" s="151"/>
      <c r="AM15" s="151"/>
      <c r="AN15" s="151"/>
      <c r="AO15" s="151"/>
      <c r="AP15" s="151"/>
      <c r="AQ15" s="151"/>
      <c r="AR15" s="151"/>
      <c r="AS15" s="151"/>
      <c r="AT15" s="151"/>
      <c r="AU15" s="151"/>
      <c r="AV15" s="151"/>
      <c r="AW15" s="151"/>
      <c r="AX15" s="151"/>
      <c r="AY15" s="151"/>
      <c r="AZ15" s="151"/>
      <c r="BA15" s="151"/>
      <c r="BB15" s="182" t="s">
        <v>137</v>
      </c>
      <c r="BC15" s="171" t="s">
        <v>137</v>
      </c>
      <c r="BD15" s="171" t="s">
        <v>137</v>
      </c>
      <c r="BE15" s="171" t="s">
        <v>138</v>
      </c>
      <c r="BF15" s="171" t="s">
        <v>232</v>
      </c>
      <c r="BG15" s="244" t="str">
        <f t="shared" si="5"/>
        <v>NO APLICA</v>
      </c>
      <c r="BH15" s="188" t="str">
        <f t="shared" si="6"/>
        <v>NO APLICA</v>
      </c>
      <c r="BI15" s="211" t="s">
        <v>283</v>
      </c>
      <c r="BJ15" s="149" t="s">
        <v>234</v>
      </c>
    </row>
    <row r="16" spans="2:65" ht="112.5" customHeight="1" x14ac:dyDescent="0.2">
      <c r="B16" s="149" t="s">
        <v>121</v>
      </c>
      <c r="C16" s="149" t="s">
        <v>122</v>
      </c>
      <c r="D16" s="345"/>
      <c r="E16" s="212" t="s">
        <v>165</v>
      </c>
      <c r="F16" s="197">
        <v>732</v>
      </c>
      <c r="G16" s="218" t="s">
        <v>352</v>
      </c>
      <c r="H16" s="212" t="s">
        <v>353</v>
      </c>
      <c r="I16" s="212" t="s">
        <v>354</v>
      </c>
      <c r="J16" s="212">
        <v>14</v>
      </c>
      <c r="K16" s="212" t="s">
        <v>355</v>
      </c>
      <c r="L16" s="212">
        <v>2</v>
      </c>
      <c r="M16" s="239" t="s">
        <v>186</v>
      </c>
      <c r="N16" s="240" t="s">
        <v>317</v>
      </c>
      <c r="O16" s="241">
        <v>1</v>
      </c>
      <c r="P16" s="242">
        <v>45930</v>
      </c>
      <c r="Q16" s="242">
        <v>46142</v>
      </c>
      <c r="R16" s="202">
        <v>46295</v>
      </c>
      <c r="S16" s="149"/>
      <c r="T16" s="151"/>
      <c r="U16" s="151"/>
      <c r="V16" s="151"/>
      <c r="W16" s="151"/>
      <c r="X16" s="184" t="str">
        <f>IF(U16="","",IF(W16&lt;100%, IF(W16&lt;100%, "ALERTA","EN EJECUCIÓN"), IF(W16=100%, "OK", "EN EJECUCIÓN")))</f>
        <v/>
      </c>
      <c r="Y16" s="151"/>
      <c r="Z16" s="151"/>
      <c r="AA16" s="151"/>
      <c r="AB16" s="186">
        <v>46203</v>
      </c>
      <c r="AC16" s="270" t="s">
        <v>356</v>
      </c>
      <c r="AD16" s="182">
        <v>1</v>
      </c>
      <c r="AE16" s="187">
        <f t="shared" si="2"/>
        <v>0.5</v>
      </c>
      <c r="AF16" s="185">
        <f t="shared" si="3"/>
        <v>0.5</v>
      </c>
      <c r="AG16" s="204" t="str">
        <f t="shared" si="4"/>
        <v>ALERTA</v>
      </c>
      <c r="AH16" s="270" t="s">
        <v>357</v>
      </c>
      <c r="AI16" s="276" t="s">
        <v>135</v>
      </c>
      <c r="AJ16" s="182" t="s">
        <v>136</v>
      </c>
      <c r="AK16" s="151"/>
      <c r="AL16" s="151"/>
      <c r="AM16" s="151"/>
      <c r="AN16" s="151"/>
      <c r="AO16" s="151"/>
      <c r="AP16" s="184" t="str">
        <f>IF(AM16="","",IF(AO16&lt;100%, IF(AO16&lt;100%, "ALERTA","EN EJECUCIÓN"), IF(AO16=100%, "OK", "EN EJECUCIÓN")))</f>
        <v/>
      </c>
      <c r="AQ16" s="151"/>
      <c r="AR16" s="151"/>
      <c r="AS16" s="151"/>
      <c r="AT16" s="186"/>
      <c r="AU16" s="151"/>
      <c r="AV16" s="182"/>
      <c r="AW16" s="187" t="str">
        <f>(IF(AV16="","",IF(OR($M16=0,$M16="",AT16=""),"",AV16/$M16)))</f>
        <v/>
      </c>
      <c r="AX16" s="183" t="str">
        <f>(IF(OR($P16="",AW16=""),"",IF(OR($P16=0,AW16=0),0,IF((AW16*100%)/$P16&gt;100%,100%,(AW16*100%)/$P16))))</f>
        <v/>
      </c>
      <c r="AY16" s="184" t="str">
        <f>IF(AV16="","",IF(AX16&lt;100%, IF(AX16&lt;100%, "ALERTA","EN EJECUCIÓN"), IF(AX16=100%, "OK", "EN EJECUCIÓN")))</f>
        <v/>
      </c>
      <c r="AZ16" s="151"/>
      <c r="BA16" s="151"/>
      <c r="BB16" s="182"/>
      <c r="BC16" s="171"/>
      <c r="BD16" s="171"/>
      <c r="BE16" s="171"/>
      <c r="BF16" s="171"/>
      <c r="BG16" s="244" t="str">
        <f t="shared" si="5"/>
        <v>NO APLICA</v>
      </c>
      <c r="BH16" s="188" t="str">
        <f t="shared" si="6"/>
        <v>NO APLICA</v>
      </c>
      <c r="BI16" s="151"/>
      <c r="BJ16" s="149"/>
    </row>
    <row r="17" spans="2:62" ht="112.5" customHeight="1" x14ac:dyDescent="0.2">
      <c r="B17" s="149" t="s">
        <v>121</v>
      </c>
      <c r="C17" s="149" t="s">
        <v>122</v>
      </c>
      <c r="D17" s="345"/>
      <c r="E17" s="212" t="s">
        <v>165</v>
      </c>
      <c r="F17" s="197">
        <v>732</v>
      </c>
      <c r="G17" s="218" t="s">
        <v>352</v>
      </c>
      <c r="H17" s="212" t="s">
        <v>353</v>
      </c>
      <c r="I17" s="212" t="s">
        <v>358</v>
      </c>
      <c r="J17" s="212">
        <v>15</v>
      </c>
      <c r="K17" s="212" t="s">
        <v>359</v>
      </c>
      <c r="L17" s="212">
        <v>1</v>
      </c>
      <c r="M17" s="149" t="s">
        <v>186</v>
      </c>
      <c r="N17" s="209" t="s">
        <v>317</v>
      </c>
      <c r="O17" s="200">
        <v>1</v>
      </c>
      <c r="P17" s="237">
        <v>45931</v>
      </c>
      <c r="Q17" s="238">
        <v>46052</v>
      </c>
      <c r="R17" s="202">
        <v>46295</v>
      </c>
      <c r="S17" s="149"/>
      <c r="T17" s="151"/>
      <c r="U17" s="151"/>
      <c r="V17" s="151"/>
      <c r="W17" s="151"/>
      <c r="X17" s="151"/>
      <c r="Y17" s="151"/>
      <c r="Z17" s="151"/>
      <c r="AA17" s="151"/>
      <c r="AB17" s="186">
        <v>46203</v>
      </c>
      <c r="AC17" s="276" t="s">
        <v>289</v>
      </c>
      <c r="AD17" s="182">
        <v>0.2</v>
      </c>
      <c r="AE17" s="187">
        <f t="shared" si="2"/>
        <v>0.2</v>
      </c>
      <c r="AF17" s="185">
        <f t="shared" si="3"/>
        <v>0.2</v>
      </c>
      <c r="AG17" s="204" t="str">
        <f t="shared" si="4"/>
        <v>ALERTA</v>
      </c>
      <c r="AH17" s="270" t="s">
        <v>360</v>
      </c>
      <c r="AI17" s="276" t="s">
        <v>135</v>
      </c>
      <c r="AJ17" s="182" t="s">
        <v>136</v>
      </c>
      <c r="AK17" s="151"/>
      <c r="AL17" s="151"/>
      <c r="AM17" s="151"/>
      <c r="AN17" s="151"/>
      <c r="AO17" s="151"/>
      <c r="AP17" s="151"/>
      <c r="AQ17" s="151"/>
      <c r="AR17" s="151"/>
      <c r="AS17" s="151"/>
      <c r="AT17" s="151"/>
      <c r="AU17" s="151"/>
      <c r="AV17" s="151"/>
      <c r="AW17" s="151"/>
      <c r="AX17" s="151"/>
      <c r="AY17" s="151"/>
      <c r="AZ17" s="151"/>
      <c r="BA17" s="151"/>
      <c r="BB17" s="182"/>
      <c r="BC17" s="171"/>
      <c r="BD17" s="171"/>
      <c r="BE17" s="171"/>
      <c r="BF17" s="171"/>
      <c r="BG17" s="244" t="str">
        <f t="shared" si="5"/>
        <v>NO APLICA</v>
      </c>
      <c r="BH17" s="188" t="str">
        <f t="shared" si="6"/>
        <v>NO APLICA</v>
      </c>
      <c r="BI17" s="151"/>
      <c r="BJ17" s="149"/>
    </row>
    <row r="18" spans="2:62" ht="112.5" customHeight="1" x14ac:dyDescent="0.2">
      <c r="B18" s="149" t="s">
        <v>121</v>
      </c>
      <c r="C18" s="149" t="s">
        <v>122</v>
      </c>
      <c r="D18" s="345"/>
      <c r="E18" s="212" t="s">
        <v>165</v>
      </c>
      <c r="F18" s="197">
        <v>733</v>
      </c>
      <c r="G18" s="218" t="s">
        <v>361</v>
      </c>
      <c r="H18" s="212" t="s">
        <v>362</v>
      </c>
      <c r="I18" s="212" t="s">
        <v>363</v>
      </c>
      <c r="J18" s="212">
        <v>16</v>
      </c>
      <c r="K18" s="212" t="s">
        <v>364</v>
      </c>
      <c r="L18" s="212">
        <v>2</v>
      </c>
      <c r="M18" s="149" t="s">
        <v>186</v>
      </c>
      <c r="N18" s="209" t="s">
        <v>317</v>
      </c>
      <c r="O18" s="200">
        <v>1</v>
      </c>
      <c r="P18" s="237">
        <v>45931</v>
      </c>
      <c r="Q18" s="238">
        <v>46053</v>
      </c>
      <c r="R18" s="149"/>
      <c r="S18" s="149"/>
      <c r="T18" s="151"/>
      <c r="U18" s="151"/>
      <c r="V18" s="151"/>
      <c r="W18" s="151"/>
      <c r="X18" s="151"/>
      <c r="Y18" s="151"/>
      <c r="Z18" s="151"/>
      <c r="AA18" s="151"/>
      <c r="AB18" s="186">
        <v>46203</v>
      </c>
      <c r="AC18" s="270" t="s">
        <v>365</v>
      </c>
      <c r="AD18" s="182">
        <v>2</v>
      </c>
      <c r="AE18" s="187">
        <f t="shared" si="2"/>
        <v>1</v>
      </c>
      <c r="AF18" s="185">
        <f t="shared" si="3"/>
        <v>1</v>
      </c>
      <c r="AG18" s="204" t="str">
        <f t="shared" si="4"/>
        <v>OK</v>
      </c>
      <c r="AH18" s="282" t="s">
        <v>366</v>
      </c>
      <c r="AI18" s="276" t="s">
        <v>135</v>
      </c>
      <c r="AJ18" s="182" t="s">
        <v>231</v>
      </c>
      <c r="AK18" s="151"/>
      <c r="AL18" s="151"/>
      <c r="AM18" s="151"/>
      <c r="AN18" s="151"/>
      <c r="AO18" s="151"/>
      <c r="AP18" s="151"/>
      <c r="AQ18" s="151"/>
      <c r="AR18" s="151"/>
      <c r="AS18" s="151"/>
      <c r="AT18" s="151"/>
      <c r="AU18" s="151"/>
      <c r="AV18" s="151"/>
      <c r="AW18" s="151"/>
      <c r="AX18" s="151"/>
      <c r="AY18" s="151"/>
      <c r="AZ18" s="151"/>
      <c r="BA18" s="151"/>
      <c r="BB18" s="182" t="s">
        <v>137</v>
      </c>
      <c r="BC18" s="171" t="s">
        <v>137</v>
      </c>
      <c r="BD18" s="171" t="s">
        <v>137</v>
      </c>
      <c r="BE18" s="171" t="s">
        <v>138</v>
      </c>
      <c r="BF18" s="171" t="s">
        <v>232</v>
      </c>
      <c r="BG18" s="244" t="str">
        <f t="shared" si="5"/>
        <v>NO APLICA</v>
      </c>
      <c r="BH18" s="188" t="str">
        <f t="shared" si="6"/>
        <v>NO APLICA</v>
      </c>
      <c r="BI18" s="211" t="s">
        <v>283</v>
      </c>
      <c r="BJ18" s="149" t="s">
        <v>234</v>
      </c>
    </row>
    <row r="19" spans="2:62" ht="112.5" customHeight="1" x14ac:dyDescent="0.2">
      <c r="B19" s="149" t="s">
        <v>121</v>
      </c>
      <c r="C19" s="149" t="s">
        <v>122</v>
      </c>
      <c r="D19" s="345"/>
      <c r="E19" s="212" t="s">
        <v>165</v>
      </c>
      <c r="F19" s="197">
        <v>733</v>
      </c>
      <c r="G19" s="218" t="s">
        <v>361</v>
      </c>
      <c r="H19" s="212" t="s">
        <v>362</v>
      </c>
      <c r="I19" s="212" t="s">
        <v>367</v>
      </c>
      <c r="J19" s="212">
        <v>17</v>
      </c>
      <c r="K19" s="212" t="s">
        <v>368</v>
      </c>
      <c r="L19" s="212">
        <v>2</v>
      </c>
      <c r="M19" s="239" t="s">
        <v>186</v>
      </c>
      <c r="N19" s="240" t="s">
        <v>345</v>
      </c>
      <c r="O19" s="241">
        <v>1</v>
      </c>
      <c r="P19" s="242">
        <v>45931</v>
      </c>
      <c r="Q19" s="242">
        <v>46295</v>
      </c>
      <c r="R19" s="149"/>
      <c r="S19" s="149"/>
      <c r="T19" s="151"/>
      <c r="U19" s="151"/>
      <c r="V19" s="151"/>
      <c r="W19" s="151"/>
      <c r="X19" s="184" t="str">
        <f>IF(U19="","",IF(W19&lt;100%, IF(W19&lt;100%, "ALERTA","EN EJECUCIÓN"), IF(W19=100%, "OK", "EN EJECUCIÓN")))</f>
        <v/>
      </c>
      <c r="Y19" s="151"/>
      <c r="Z19" s="151"/>
      <c r="AA19" s="151"/>
      <c r="AB19" s="186">
        <v>46203</v>
      </c>
      <c r="AC19" s="270" t="s">
        <v>369</v>
      </c>
      <c r="AD19" s="182">
        <v>1</v>
      </c>
      <c r="AE19" s="187">
        <f t="shared" si="2"/>
        <v>0.5</v>
      </c>
      <c r="AF19" s="185">
        <f t="shared" si="3"/>
        <v>0.5</v>
      </c>
      <c r="AG19" s="204" t="str">
        <f t="shared" si="4"/>
        <v>ALERTA</v>
      </c>
      <c r="AH19" s="270" t="s">
        <v>370</v>
      </c>
      <c r="AI19" s="276" t="s">
        <v>135</v>
      </c>
      <c r="AJ19" s="182" t="s">
        <v>136</v>
      </c>
      <c r="AK19" s="151"/>
      <c r="AL19" s="151"/>
      <c r="AM19" s="151"/>
      <c r="AN19" s="151"/>
      <c r="AO19" s="151"/>
      <c r="AP19" s="184" t="str">
        <f>IF(AM19="","",IF(AO19&lt;100%, IF(AO19&lt;100%, "ALERTA","EN EJECUCIÓN"), IF(AO19=100%, "OK", "EN EJECUCIÓN")))</f>
        <v/>
      </c>
      <c r="AQ19" s="151"/>
      <c r="AR19" s="151"/>
      <c r="AS19" s="151"/>
      <c r="AT19" s="186"/>
      <c r="AU19" s="151"/>
      <c r="AV19" s="182"/>
      <c r="AW19" s="187" t="str">
        <f>(IF(AV19="","",IF(OR($M19=0,$M19="",AT19=""),"",AV19/$M19)))</f>
        <v/>
      </c>
      <c r="AX19" s="183" t="str">
        <f>(IF(OR($P19="",AW19=""),"",IF(OR($P19=0,AW19=0),0,IF((AW19*100%)/$P19&gt;100%,100%,(AW19*100%)/$P19))))</f>
        <v/>
      </c>
      <c r="AY19" s="184" t="str">
        <f>IF(AV19="","",IF(AX19&lt;100%, IF(AX19&lt;100%, "ALERTA","EN EJECUCIÓN"), IF(AX19=100%, "OK", "EN EJECUCIÓN")))</f>
        <v/>
      </c>
      <c r="AZ19" s="151"/>
      <c r="BA19" s="151"/>
      <c r="BB19" s="182"/>
      <c r="BC19" s="171"/>
      <c r="BD19" s="171"/>
      <c r="BE19" s="171"/>
      <c r="BF19" s="171"/>
      <c r="BG19" s="244" t="str">
        <f t="shared" si="5"/>
        <v>NO APLICA</v>
      </c>
      <c r="BH19" s="188" t="str">
        <f t="shared" si="6"/>
        <v>NO APLICA</v>
      </c>
      <c r="BI19" s="151"/>
      <c r="BJ19" s="149"/>
    </row>
    <row r="20" spans="2:62" ht="112.5" customHeight="1" x14ac:dyDescent="0.2">
      <c r="B20" s="149" t="s">
        <v>121</v>
      </c>
      <c r="C20" s="149" t="s">
        <v>122</v>
      </c>
      <c r="D20" s="345"/>
      <c r="E20" s="212" t="s">
        <v>165</v>
      </c>
      <c r="F20" s="197">
        <v>735</v>
      </c>
      <c r="G20" s="218" t="s">
        <v>371</v>
      </c>
      <c r="H20" s="212" t="s">
        <v>372</v>
      </c>
      <c r="I20" s="212" t="s">
        <v>373</v>
      </c>
      <c r="J20" s="212">
        <v>18</v>
      </c>
      <c r="K20" s="212" t="s">
        <v>374</v>
      </c>
      <c r="L20" s="212">
        <v>3</v>
      </c>
      <c r="M20" s="149" t="s">
        <v>129</v>
      </c>
      <c r="N20" s="209" t="s">
        <v>317</v>
      </c>
      <c r="O20" s="200">
        <v>1</v>
      </c>
      <c r="P20" s="237">
        <v>45931</v>
      </c>
      <c r="Q20" s="237">
        <v>46142</v>
      </c>
      <c r="R20" s="149"/>
      <c r="S20" s="149"/>
      <c r="T20" s="151"/>
      <c r="U20" s="151"/>
      <c r="V20" s="151"/>
      <c r="W20" s="151"/>
      <c r="X20" s="151"/>
      <c r="Y20" s="151"/>
      <c r="Z20" s="151"/>
      <c r="AA20" s="151"/>
      <c r="AB20" s="186">
        <v>46203</v>
      </c>
      <c r="AC20" s="151"/>
      <c r="AD20" s="182">
        <v>0</v>
      </c>
      <c r="AE20" s="187">
        <f t="shared" si="2"/>
        <v>0</v>
      </c>
      <c r="AF20" s="185">
        <f t="shared" si="3"/>
        <v>0</v>
      </c>
      <c r="AG20" s="204" t="str">
        <f t="shared" si="4"/>
        <v>ALERTA</v>
      </c>
      <c r="AH20" s="282" t="s">
        <v>375</v>
      </c>
      <c r="AI20" s="276" t="s">
        <v>135</v>
      </c>
      <c r="AJ20" s="182" t="s">
        <v>291</v>
      </c>
      <c r="AK20" s="151"/>
      <c r="AL20" s="151"/>
      <c r="AM20" s="151"/>
      <c r="AN20" s="151"/>
      <c r="AO20" s="151"/>
      <c r="AP20" s="151"/>
      <c r="AQ20" s="151"/>
      <c r="AR20" s="151"/>
      <c r="AS20" s="151"/>
      <c r="AT20" s="151"/>
      <c r="AU20" s="151"/>
      <c r="AV20" s="151"/>
      <c r="AW20" s="151"/>
      <c r="AX20" s="151"/>
      <c r="AY20" s="151"/>
      <c r="AZ20" s="151"/>
      <c r="BA20" s="151"/>
      <c r="BB20" s="182"/>
      <c r="BC20" s="171"/>
      <c r="BD20" s="171"/>
      <c r="BE20" s="171"/>
      <c r="BF20" s="171"/>
      <c r="BG20" s="244" t="str">
        <f t="shared" si="5"/>
        <v>NO APLICA</v>
      </c>
      <c r="BH20" s="188" t="str">
        <f t="shared" si="6"/>
        <v>NO APLICA</v>
      </c>
      <c r="BI20" s="151"/>
      <c r="BJ20" s="149"/>
    </row>
    <row r="21" spans="2:62" ht="112.5" customHeight="1" x14ac:dyDescent="0.2">
      <c r="B21" s="149" t="s">
        <v>121</v>
      </c>
      <c r="C21" s="149" t="s">
        <v>122</v>
      </c>
      <c r="D21" s="346" t="s">
        <v>123</v>
      </c>
      <c r="E21" s="149" t="s">
        <v>124</v>
      </c>
      <c r="F21" s="197">
        <v>779</v>
      </c>
      <c r="G21" s="198" t="s">
        <v>125</v>
      </c>
      <c r="H21" s="199" t="s">
        <v>376</v>
      </c>
      <c r="I21" s="198" t="s">
        <v>377</v>
      </c>
      <c r="J21" s="212">
        <v>19</v>
      </c>
      <c r="K21" s="199" t="s">
        <v>378</v>
      </c>
      <c r="L21" s="199">
        <v>2</v>
      </c>
      <c r="M21" s="149" t="s">
        <v>186</v>
      </c>
      <c r="N21" s="209" t="s">
        <v>317</v>
      </c>
      <c r="O21" s="200">
        <v>1</v>
      </c>
      <c r="P21" s="237">
        <v>45962</v>
      </c>
      <c r="Q21" s="238">
        <v>46053</v>
      </c>
      <c r="R21" s="149"/>
      <c r="S21" s="149"/>
      <c r="T21" s="151"/>
      <c r="U21" s="151"/>
      <c r="V21" s="151"/>
      <c r="W21" s="151"/>
      <c r="X21" s="151"/>
      <c r="Y21" s="151"/>
      <c r="Z21" s="151"/>
      <c r="AA21" s="151"/>
      <c r="AB21" s="186">
        <v>46203</v>
      </c>
      <c r="AC21" s="270" t="s">
        <v>379</v>
      </c>
      <c r="AD21" s="182">
        <v>2</v>
      </c>
      <c r="AE21" s="187">
        <f t="shared" si="2"/>
        <v>1</v>
      </c>
      <c r="AF21" s="185">
        <f t="shared" si="3"/>
        <v>1</v>
      </c>
      <c r="AG21" s="204" t="str">
        <f t="shared" si="4"/>
        <v>OK</v>
      </c>
      <c r="AH21" s="282" t="s">
        <v>380</v>
      </c>
      <c r="AI21" s="276" t="s">
        <v>135</v>
      </c>
      <c r="AJ21" s="182" t="s">
        <v>231</v>
      </c>
      <c r="AK21" s="151"/>
      <c r="AL21" s="151"/>
      <c r="AM21" s="151"/>
      <c r="AN21" s="151"/>
      <c r="AO21" s="151"/>
      <c r="AP21" s="151"/>
      <c r="AQ21" s="151"/>
      <c r="AR21" s="151"/>
      <c r="AS21" s="151"/>
      <c r="AT21" s="151"/>
      <c r="AU21" s="151"/>
      <c r="AV21" s="151"/>
      <c r="AW21" s="151"/>
      <c r="AX21" s="151"/>
      <c r="AY21" s="151"/>
      <c r="AZ21" s="151"/>
      <c r="BA21" s="151"/>
      <c r="BB21" s="182" t="s">
        <v>137</v>
      </c>
      <c r="BC21" s="171" t="s">
        <v>137</v>
      </c>
      <c r="BD21" s="171" t="s">
        <v>137</v>
      </c>
      <c r="BE21" s="171" t="s">
        <v>138</v>
      </c>
      <c r="BF21" s="171" t="s">
        <v>232</v>
      </c>
      <c r="BG21" s="244" t="str">
        <f t="shared" si="5"/>
        <v>NO APLICA</v>
      </c>
      <c r="BH21" s="188" t="str">
        <f t="shared" si="6"/>
        <v>NO APLICA</v>
      </c>
      <c r="BI21" s="211" t="s">
        <v>283</v>
      </c>
      <c r="BJ21" s="149" t="s">
        <v>234</v>
      </c>
    </row>
    <row r="22" spans="2:62" ht="112.5" customHeight="1" x14ac:dyDescent="0.2">
      <c r="B22" s="149" t="s">
        <v>121</v>
      </c>
      <c r="C22" s="149" t="s">
        <v>122</v>
      </c>
      <c r="D22" s="348"/>
      <c r="E22" s="149" t="s">
        <v>124</v>
      </c>
      <c r="F22" s="197">
        <v>780</v>
      </c>
      <c r="G22" s="198" t="s">
        <v>252</v>
      </c>
      <c r="H22" s="232" t="s">
        <v>381</v>
      </c>
      <c r="I22" s="243" t="s">
        <v>382</v>
      </c>
      <c r="J22" s="212">
        <v>20</v>
      </c>
      <c r="K22" s="232" t="s">
        <v>383</v>
      </c>
      <c r="L22" s="232">
        <v>1</v>
      </c>
      <c r="M22" s="149" t="s">
        <v>129</v>
      </c>
      <c r="N22" s="209" t="s">
        <v>317</v>
      </c>
      <c r="O22" s="200">
        <v>1</v>
      </c>
      <c r="P22" s="237">
        <v>46053</v>
      </c>
      <c r="Q22" s="237">
        <v>46142</v>
      </c>
      <c r="R22" s="149"/>
      <c r="S22" s="149"/>
      <c r="T22" s="151"/>
      <c r="U22" s="151"/>
      <c r="V22" s="151"/>
      <c r="W22" s="151"/>
      <c r="X22" s="184" t="str">
        <f>IF(U22="","",IF(W22&lt;100%, IF(W22&lt;100%, "ALERTA","EN EJECUCIÓN"), IF(W22=100%, "OK", "EN EJECUCIÓN")))</f>
        <v/>
      </c>
      <c r="Y22" s="151"/>
      <c r="Z22" s="151"/>
      <c r="AA22" s="151"/>
      <c r="AB22" s="186">
        <v>46203</v>
      </c>
      <c r="AC22" s="270" t="s">
        <v>384</v>
      </c>
      <c r="AD22" s="182">
        <v>1</v>
      </c>
      <c r="AE22" s="187">
        <f t="shared" si="2"/>
        <v>1</v>
      </c>
      <c r="AF22" s="185">
        <f t="shared" si="3"/>
        <v>1</v>
      </c>
      <c r="AG22" s="204" t="str">
        <f t="shared" si="4"/>
        <v>OK</v>
      </c>
      <c r="AH22" s="270" t="s">
        <v>385</v>
      </c>
      <c r="AI22" s="276" t="s">
        <v>135</v>
      </c>
      <c r="AJ22" s="182" t="s">
        <v>231</v>
      </c>
      <c r="AK22" s="151"/>
      <c r="AL22" s="151"/>
      <c r="AM22" s="151"/>
      <c r="AN22" s="151"/>
      <c r="AO22" s="151"/>
      <c r="AP22" s="184" t="str">
        <f>IF(AM22="","",IF(AO22&lt;100%, IF(AO22&lt;100%, "ALERTA","EN EJECUCIÓN"), IF(AO22=100%, "OK", "EN EJECUCIÓN")))</f>
        <v/>
      </c>
      <c r="AQ22" s="151"/>
      <c r="AR22" s="151"/>
      <c r="AS22" s="151"/>
      <c r="AT22" s="186"/>
      <c r="AU22" s="151"/>
      <c r="AV22" s="182"/>
      <c r="AW22" s="187" t="str">
        <f>(IF(AV22="","",IF(OR($M22=0,$M22="",AT22=""),"",AV22/$M22)))</f>
        <v/>
      </c>
      <c r="AX22" s="183" t="str">
        <f>(IF(OR($P22="",AW22=""),"",IF(OR($P22=0,AW22=0),0,IF((AW22*100%)/$P22&gt;100%,100%,(AW22*100%)/$P22))))</f>
        <v/>
      </c>
      <c r="AY22" s="184" t="str">
        <f>IF(AV22="","",IF(AX22&lt;100%, IF(AX22&lt;100%, "ALERTA","EN EJECUCIÓN"), IF(AX22=100%, "OK", "EN EJECUCIÓN")))</f>
        <v/>
      </c>
      <c r="AZ22" s="151"/>
      <c r="BA22" s="151"/>
      <c r="BB22" s="182" t="s">
        <v>137</v>
      </c>
      <c r="BC22" s="171" t="s">
        <v>137</v>
      </c>
      <c r="BD22" s="171" t="s">
        <v>137</v>
      </c>
      <c r="BE22" s="171" t="s">
        <v>138</v>
      </c>
      <c r="BF22" s="171" t="s">
        <v>232</v>
      </c>
      <c r="BG22" s="244" t="str">
        <f t="shared" si="5"/>
        <v>NO APLICA</v>
      </c>
      <c r="BH22" s="188" t="str">
        <f t="shared" si="6"/>
        <v>NO APLICA</v>
      </c>
      <c r="BI22" s="211" t="s">
        <v>283</v>
      </c>
      <c r="BJ22" s="149" t="s">
        <v>234</v>
      </c>
    </row>
  </sheetData>
  <autoFilter ref="A3:BM22" xr:uid="{00000000-0009-0000-0000-000004000000}"/>
  <mergeCells count="11">
    <mergeCell ref="D9:D10"/>
    <mergeCell ref="D11:D20"/>
    <mergeCell ref="D21:D22"/>
    <mergeCell ref="B1:G2"/>
    <mergeCell ref="H1:R2"/>
    <mergeCell ref="S1:BA1"/>
    <mergeCell ref="BB1:BJ2"/>
    <mergeCell ref="S2:AA2"/>
    <mergeCell ref="AB2:AJ2"/>
    <mergeCell ref="AK2:AS2"/>
    <mergeCell ref="AT2:BA2"/>
  </mergeCells>
  <conditionalFormatting sqref="X4">
    <cfRule type="dataBar" priority="16">
      <dataBar>
        <cfvo type="min"/>
        <cfvo type="max"/>
        <color rgb="FF638EC6"/>
      </dataBar>
    </cfRule>
    <cfRule type="containsText" dxfId="218" priority="12" stopIfTrue="1" operator="containsText" text="EN TERMINO">
      <formula>NOT(ISERROR(SEARCH("EN TERMINO",X4)))</formula>
    </cfRule>
    <cfRule type="containsText" priority="13" operator="containsText" text="AMARILLO">
      <formula>NOT(ISERROR(SEARCH("AMARILLO",X4)))</formula>
    </cfRule>
    <cfRule type="containsText" dxfId="217" priority="14" stopIfTrue="1" operator="containsText" text="ALERTA">
      <formula>NOT(ISERROR(SEARCH("ALERTA",X4)))</formula>
    </cfRule>
    <cfRule type="containsText" dxfId="216" priority="15" stopIfTrue="1" operator="containsText" text="OK">
      <formula>NOT(ISERROR(SEARCH("OK",X4)))</formula>
    </cfRule>
  </conditionalFormatting>
  <conditionalFormatting sqref="X7">
    <cfRule type="containsText" dxfId="215" priority="80" stopIfTrue="1" operator="containsText" text="OK">
      <formula>NOT(ISERROR(SEARCH("OK",X7)))</formula>
    </cfRule>
    <cfRule type="containsText" priority="78" operator="containsText" text="AMARILLO">
      <formula>NOT(ISERROR(SEARCH("AMARILLO",X7)))</formula>
    </cfRule>
    <cfRule type="containsText" dxfId="214" priority="77" stopIfTrue="1" operator="containsText" text="EN TERMINO">
      <formula>NOT(ISERROR(SEARCH("EN TERMINO",X7)))</formula>
    </cfRule>
    <cfRule type="containsText" dxfId="213" priority="79" stopIfTrue="1" operator="containsText" text="ALERTA">
      <formula>NOT(ISERROR(SEARCH("ALERTA",X7)))</formula>
    </cfRule>
    <cfRule type="dataBar" priority="81">
      <dataBar>
        <cfvo type="min"/>
        <cfvo type="max"/>
        <color rgb="FF638EC6"/>
      </dataBar>
    </cfRule>
  </conditionalFormatting>
  <conditionalFormatting sqref="X10">
    <cfRule type="containsText" dxfId="212" priority="74" stopIfTrue="1" operator="containsText" text="ALERTA">
      <formula>NOT(ISERROR(SEARCH("ALERTA",X10)))</formula>
    </cfRule>
    <cfRule type="containsText" dxfId="211" priority="75" stopIfTrue="1" operator="containsText" text="OK">
      <formula>NOT(ISERROR(SEARCH("OK",X10)))</formula>
    </cfRule>
    <cfRule type="containsText" dxfId="210" priority="72" stopIfTrue="1" operator="containsText" text="EN TERMINO">
      <formula>NOT(ISERROR(SEARCH("EN TERMINO",X10)))</formula>
    </cfRule>
    <cfRule type="dataBar" priority="76">
      <dataBar>
        <cfvo type="min"/>
        <cfvo type="max"/>
        <color rgb="FF638EC6"/>
      </dataBar>
    </cfRule>
    <cfRule type="containsText" priority="73" operator="containsText" text="AMARILLO">
      <formula>NOT(ISERROR(SEARCH("AMARILLO",X10)))</formula>
    </cfRule>
  </conditionalFormatting>
  <conditionalFormatting sqref="X13">
    <cfRule type="dataBar" priority="71">
      <dataBar>
        <cfvo type="min"/>
        <cfvo type="max"/>
        <color rgb="FF638EC6"/>
      </dataBar>
    </cfRule>
    <cfRule type="containsText" dxfId="209" priority="69" stopIfTrue="1" operator="containsText" text="ALERTA">
      <formula>NOT(ISERROR(SEARCH("ALERTA",X13)))</formula>
    </cfRule>
    <cfRule type="containsText" dxfId="208" priority="67" stopIfTrue="1" operator="containsText" text="EN TERMINO">
      <formula>NOT(ISERROR(SEARCH("EN TERMINO",X13)))</formula>
    </cfRule>
    <cfRule type="containsText" priority="68" operator="containsText" text="AMARILLO">
      <formula>NOT(ISERROR(SEARCH("AMARILLO",X13)))</formula>
    </cfRule>
    <cfRule type="containsText" dxfId="207" priority="70" stopIfTrue="1" operator="containsText" text="OK">
      <formula>NOT(ISERROR(SEARCH("OK",X13)))</formula>
    </cfRule>
  </conditionalFormatting>
  <conditionalFormatting sqref="X16">
    <cfRule type="containsText" dxfId="206" priority="62" stopIfTrue="1" operator="containsText" text="EN TERMINO">
      <formula>NOT(ISERROR(SEARCH("EN TERMINO",X16)))</formula>
    </cfRule>
    <cfRule type="containsText" priority="63" operator="containsText" text="AMARILLO">
      <formula>NOT(ISERROR(SEARCH("AMARILLO",X16)))</formula>
    </cfRule>
    <cfRule type="containsText" dxfId="205" priority="64" stopIfTrue="1" operator="containsText" text="ALERTA">
      <formula>NOT(ISERROR(SEARCH("ALERTA",X16)))</formula>
    </cfRule>
    <cfRule type="dataBar" priority="66">
      <dataBar>
        <cfvo type="min"/>
        <cfvo type="max"/>
        <color rgb="FF638EC6"/>
      </dataBar>
    </cfRule>
    <cfRule type="containsText" dxfId="204" priority="65" stopIfTrue="1" operator="containsText" text="OK">
      <formula>NOT(ISERROR(SEARCH("OK",X16)))</formula>
    </cfRule>
  </conditionalFormatting>
  <conditionalFormatting sqref="X19">
    <cfRule type="containsText" dxfId="203" priority="60" stopIfTrue="1" operator="containsText" text="OK">
      <formula>NOT(ISERROR(SEARCH("OK",X19)))</formula>
    </cfRule>
    <cfRule type="containsText" dxfId="202" priority="57" stopIfTrue="1" operator="containsText" text="EN TERMINO">
      <formula>NOT(ISERROR(SEARCH("EN TERMINO",X19)))</formula>
    </cfRule>
    <cfRule type="containsText" priority="58" operator="containsText" text="AMARILLO">
      <formula>NOT(ISERROR(SEARCH("AMARILLO",X19)))</formula>
    </cfRule>
    <cfRule type="containsText" dxfId="201" priority="59" stopIfTrue="1" operator="containsText" text="ALERTA">
      <formula>NOT(ISERROR(SEARCH("ALERTA",X19)))</formula>
    </cfRule>
    <cfRule type="dataBar" priority="61">
      <dataBar>
        <cfvo type="min"/>
        <cfvo type="max"/>
        <color rgb="FF638EC6"/>
      </dataBar>
    </cfRule>
  </conditionalFormatting>
  <conditionalFormatting sqref="X22">
    <cfRule type="containsText" dxfId="200" priority="52" stopIfTrue="1" operator="containsText" text="EN TERMINO">
      <formula>NOT(ISERROR(SEARCH("EN TERMINO",X22)))</formula>
    </cfRule>
    <cfRule type="containsText" priority="53" operator="containsText" text="AMARILLO">
      <formula>NOT(ISERROR(SEARCH("AMARILLO",X22)))</formula>
    </cfRule>
    <cfRule type="containsText" dxfId="199" priority="54" stopIfTrue="1" operator="containsText" text="ALERTA">
      <formula>NOT(ISERROR(SEARCH("ALERTA",X22)))</formula>
    </cfRule>
    <cfRule type="containsText" dxfId="198" priority="55" stopIfTrue="1" operator="containsText" text="OK">
      <formula>NOT(ISERROR(SEARCH("OK",X22)))</formula>
    </cfRule>
    <cfRule type="dataBar" priority="56">
      <dataBar>
        <cfvo type="min"/>
        <cfvo type="max"/>
        <color rgb="FF638EC6"/>
      </dataBar>
    </cfRule>
  </conditionalFormatting>
  <conditionalFormatting sqref="AG4:AG22">
    <cfRule type="containsText" dxfId="190" priority="9" stopIfTrue="1" operator="containsText" text="ALERTA">
      <formula>NOT(ISERROR(SEARCH("ALERTA",AG4)))</formula>
    </cfRule>
    <cfRule type="containsText" dxfId="189" priority="10" stopIfTrue="1" operator="containsText" text="OK">
      <formula>NOT(ISERROR(SEARCH("OK",AG4)))</formula>
    </cfRule>
    <cfRule type="dataBar" priority="11">
      <dataBar>
        <cfvo type="min"/>
        <cfvo type="max"/>
        <color rgb="FF638EC6"/>
      </dataBar>
    </cfRule>
    <cfRule type="containsText" priority="8" operator="containsText" text="AMARILLO">
      <formula>NOT(ISERROR(SEARCH("AMARILLO",AG4)))</formula>
    </cfRule>
    <cfRule type="containsText" dxfId="188" priority="7" stopIfTrue="1" operator="containsText" text="EN TERMINO">
      <formula>NOT(ISERROR(SEARCH("EN TERMINO",AG4)))</formula>
    </cfRule>
  </conditionalFormatting>
  <conditionalFormatting sqref="AP4">
    <cfRule type="containsText" dxfId="187" priority="214" stopIfTrue="1" operator="containsText" text="ALERTA">
      <formula>NOT(ISERROR(SEARCH("ALERTA",AP4)))</formula>
    </cfRule>
    <cfRule type="containsText" priority="213" operator="containsText" text="AMARILLO">
      <formula>NOT(ISERROR(SEARCH("AMARILLO",AP4)))</formula>
    </cfRule>
    <cfRule type="containsText" dxfId="186" priority="212" stopIfTrue="1" operator="containsText" text="EN TERMINO">
      <formula>NOT(ISERROR(SEARCH("EN TERMINO",AP4)))</formula>
    </cfRule>
    <cfRule type="containsText" dxfId="185" priority="215" stopIfTrue="1" operator="containsText" text="OK">
      <formula>NOT(ISERROR(SEARCH("OK",AP4)))</formula>
    </cfRule>
    <cfRule type="dataBar" priority="216">
      <dataBar>
        <cfvo type="min"/>
        <cfvo type="max"/>
        <color rgb="FF638EC6"/>
      </dataBar>
    </cfRule>
  </conditionalFormatting>
  <conditionalFormatting sqref="AP7">
    <cfRule type="containsText" priority="208" operator="containsText" text="AMARILLO">
      <formula>NOT(ISERROR(SEARCH("AMARILLO",AP7)))</formula>
    </cfRule>
    <cfRule type="containsText" dxfId="184" priority="209" stopIfTrue="1" operator="containsText" text="ALERTA">
      <formula>NOT(ISERROR(SEARCH("ALERTA",AP7)))</formula>
    </cfRule>
    <cfRule type="containsText" dxfId="183" priority="210" stopIfTrue="1" operator="containsText" text="OK">
      <formula>NOT(ISERROR(SEARCH("OK",AP7)))</formula>
    </cfRule>
    <cfRule type="containsText" dxfId="182" priority="207" stopIfTrue="1" operator="containsText" text="EN TERMINO">
      <formula>NOT(ISERROR(SEARCH("EN TERMINO",AP7)))</formula>
    </cfRule>
    <cfRule type="dataBar" priority="211">
      <dataBar>
        <cfvo type="min"/>
        <cfvo type="max"/>
        <color rgb="FF638EC6"/>
      </dataBar>
    </cfRule>
  </conditionalFormatting>
  <conditionalFormatting sqref="AP10">
    <cfRule type="containsText" priority="203" operator="containsText" text="AMARILLO">
      <formula>NOT(ISERROR(SEARCH("AMARILLO",AP10)))</formula>
    </cfRule>
    <cfRule type="containsText" dxfId="181" priority="204" stopIfTrue="1" operator="containsText" text="ALERTA">
      <formula>NOT(ISERROR(SEARCH("ALERTA",AP10)))</formula>
    </cfRule>
    <cfRule type="containsText" dxfId="180" priority="205" stopIfTrue="1" operator="containsText" text="OK">
      <formula>NOT(ISERROR(SEARCH("OK",AP10)))</formula>
    </cfRule>
    <cfRule type="dataBar" priority="206">
      <dataBar>
        <cfvo type="min"/>
        <cfvo type="max"/>
        <color rgb="FF638EC6"/>
      </dataBar>
    </cfRule>
    <cfRule type="containsText" dxfId="179" priority="202" stopIfTrue="1" operator="containsText" text="EN TERMINO">
      <formula>NOT(ISERROR(SEARCH("EN TERMINO",AP10)))</formula>
    </cfRule>
  </conditionalFormatting>
  <conditionalFormatting sqref="AP13">
    <cfRule type="containsText" dxfId="178" priority="200" stopIfTrue="1" operator="containsText" text="OK">
      <formula>NOT(ISERROR(SEARCH("OK",AP13)))</formula>
    </cfRule>
    <cfRule type="dataBar" priority="201">
      <dataBar>
        <cfvo type="min"/>
        <cfvo type="max"/>
        <color rgb="FF638EC6"/>
      </dataBar>
    </cfRule>
    <cfRule type="containsText" priority="198" operator="containsText" text="AMARILLO">
      <formula>NOT(ISERROR(SEARCH("AMARILLO",AP13)))</formula>
    </cfRule>
    <cfRule type="containsText" dxfId="177" priority="197" stopIfTrue="1" operator="containsText" text="EN TERMINO">
      <formula>NOT(ISERROR(SEARCH("EN TERMINO",AP13)))</formula>
    </cfRule>
    <cfRule type="containsText" dxfId="176" priority="199" stopIfTrue="1" operator="containsText" text="ALERTA">
      <formula>NOT(ISERROR(SEARCH("ALERTA",AP13)))</formula>
    </cfRule>
  </conditionalFormatting>
  <conditionalFormatting sqref="AP16">
    <cfRule type="containsText" dxfId="175" priority="192" stopIfTrue="1" operator="containsText" text="EN TERMINO">
      <formula>NOT(ISERROR(SEARCH("EN TERMINO",AP16)))</formula>
    </cfRule>
    <cfRule type="containsText" priority="193" operator="containsText" text="AMARILLO">
      <formula>NOT(ISERROR(SEARCH("AMARILLO",AP16)))</formula>
    </cfRule>
    <cfRule type="containsText" dxfId="174" priority="194" stopIfTrue="1" operator="containsText" text="ALERTA">
      <formula>NOT(ISERROR(SEARCH("ALERTA",AP16)))</formula>
    </cfRule>
    <cfRule type="dataBar" priority="196">
      <dataBar>
        <cfvo type="min"/>
        <cfvo type="max"/>
        <color rgb="FF638EC6"/>
      </dataBar>
    </cfRule>
    <cfRule type="containsText" dxfId="173" priority="195" stopIfTrue="1" operator="containsText" text="OK">
      <formula>NOT(ISERROR(SEARCH("OK",AP16)))</formula>
    </cfRule>
  </conditionalFormatting>
  <conditionalFormatting sqref="AP19">
    <cfRule type="containsText" dxfId="172" priority="189" stopIfTrue="1" operator="containsText" text="ALERTA">
      <formula>NOT(ISERROR(SEARCH("ALERTA",AP19)))</formula>
    </cfRule>
    <cfRule type="containsText" dxfId="171" priority="190" stopIfTrue="1" operator="containsText" text="OK">
      <formula>NOT(ISERROR(SEARCH("OK",AP19)))</formula>
    </cfRule>
    <cfRule type="dataBar" priority="191">
      <dataBar>
        <cfvo type="min"/>
        <cfvo type="max"/>
        <color rgb="FF638EC6"/>
      </dataBar>
    </cfRule>
    <cfRule type="containsText" dxfId="170" priority="187" stopIfTrue="1" operator="containsText" text="EN TERMINO">
      <formula>NOT(ISERROR(SEARCH("EN TERMINO",AP19)))</formula>
    </cfRule>
    <cfRule type="containsText" priority="188" operator="containsText" text="AMARILLO">
      <formula>NOT(ISERROR(SEARCH("AMARILLO",AP19)))</formula>
    </cfRule>
  </conditionalFormatting>
  <conditionalFormatting sqref="AP22">
    <cfRule type="containsText" priority="183" operator="containsText" text="AMARILLO">
      <formula>NOT(ISERROR(SEARCH("AMARILLO",AP22)))</formula>
    </cfRule>
    <cfRule type="containsText" dxfId="169" priority="184" stopIfTrue="1" operator="containsText" text="ALERTA">
      <formula>NOT(ISERROR(SEARCH("ALERTA",AP22)))</formula>
    </cfRule>
    <cfRule type="dataBar" priority="186">
      <dataBar>
        <cfvo type="min"/>
        <cfvo type="max"/>
        <color rgb="FF638EC6"/>
      </dataBar>
    </cfRule>
    <cfRule type="containsText" dxfId="168" priority="185" stopIfTrue="1" operator="containsText" text="OK">
      <formula>NOT(ISERROR(SEARCH("OK",AP22)))</formula>
    </cfRule>
    <cfRule type="containsText" dxfId="167" priority="182" stopIfTrue="1" operator="containsText" text="EN TERMINO">
      <formula>NOT(ISERROR(SEARCH("EN TERMINO",AP22)))</formula>
    </cfRule>
  </conditionalFormatting>
  <conditionalFormatting sqref="AY4">
    <cfRule type="containsText" priority="286" operator="containsText" text="AMARILLO">
      <formula>NOT(ISERROR(SEARCH("AMARILLO",AY4)))</formula>
    </cfRule>
    <cfRule type="dataBar" priority="289">
      <dataBar>
        <cfvo type="min"/>
        <cfvo type="max"/>
        <color rgb="FF638EC6"/>
      </dataBar>
    </cfRule>
    <cfRule type="containsText" dxfId="166" priority="288" stopIfTrue="1" operator="containsText" text="OK">
      <formula>NOT(ISERROR(SEARCH("OK",AY4)))</formula>
    </cfRule>
    <cfRule type="containsText" dxfId="165" priority="287" stopIfTrue="1" operator="containsText" text="ALERTA">
      <formula>NOT(ISERROR(SEARCH("ALERTA",AY4)))</formula>
    </cfRule>
    <cfRule type="containsText" dxfId="164" priority="285" stopIfTrue="1" operator="containsText" text="EN TERMINO">
      <formula>NOT(ISERROR(SEARCH("EN TERMINO",AY4)))</formula>
    </cfRule>
  </conditionalFormatting>
  <conditionalFormatting sqref="AY7">
    <cfRule type="containsText" priority="278" operator="containsText" text="AMARILLO">
      <formula>NOT(ISERROR(SEARCH("AMARILLO",AY7)))</formula>
    </cfRule>
    <cfRule type="containsText" dxfId="163" priority="280" stopIfTrue="1" operator="containsText" text="OK">
      <formula>NOT(ISERROR(SEARCH("OK",AY7)))</formula>
    </cfRule>
    <cfRule type="containsText" dxfId="162" priority="277" stopIfTrue="1" operator="containsText" text="EN TERMINO">
      <formula>NOT(ISERROR(SEARCH("EN TERMINO",AY7)))</formula>
    </cfRule>
    <cfRule type="dataBar" priority="281">
      <dataBar>
        <cfvo type="min"/>
        <cfvo type="max"/>
        <color rgb="FF638EC6"/>
      </dataBar>
    </cfRule>
    <cfRule type="containsText" dxfId="161" priority="279" stopIfTrue="1" operator="containsText" text="ALERTA">
      <formula>NOT(ISERROR(SEARCH("ALERTA",AY7)))</formula>
    </cfRule>
  </conditionalFormatting>
  <conditionalFormatting sqref="AY10">
    <cfRule type="containsText" dxfId="160" priority="274" stopIfTrue="1" operator="containsText" text="ALERTA">
      <formula>NOT(ISERROR(SEARCH("ALERTA",AY10)))</formula>
    </cfRule>
    <cfRule type="containsText" dxfId="159" priority="275" stopIfTrue="1" operator="containsText" text="OK">
      <formula>NOT(ISERROR(SEARCH("OK",AY10)))</formula>
    </cfRule>
    <cfRule type="dataBar" priority="276">
      <dataBar>
        <cfvo type="min"/>
        <cfvo type="max"/>
        <color rgb="FF638EC6"/>
      </dataBar>
    </cfRule>
    <cfRule type="containsText" dxfId="158" priority="272" stopIfTrue="1" operator="containsText" text="EN TERMINO">
      <formula>NOT(ISERROR(SEARCH("EN TERMINO",AY10)))</formula>
    </cfRule>
    <cfRule type="containsText" priority="273" operator="containsText" text="AMARILLO">
      <formula>NOT(ISERROR(SEARCH("AMARILLO",AY10)))</formula>
    </cfRule>
  </conditionalFormatting>
  <conditionalFormatting sqref="AY13">
    <cfRule type="dataBar" priority="271">
      <dataBar>
        <cfvo type="min"/>
        <cfvo type="max"/>
        <color rgb="FF638EC6"/>
      </dataBar>
    </cfRule>
    <cfRule type="containsText" dxfId="157" priority="269" stopIfTrue="1" operator="containsText" text="ALERTA">
      <formula>NOT(ISERROR(SEARCH("ALERTA",AY13)))</formula>
    </cfRule>
    <cfRule type="containsText" priority="268" operator="containsText" text="AMARILLO">
      <formula>NOT(ISERROR(SEARCH("AMARILLO",AY13)))</formula>
    </cfRule>
    <cfRule type="containsText" dxfId="156" priority="270" stopIfTrue="1" operator="containsText" text="OK">
      <formula>NOT(ISERROR(SEARCH("OK",AY13)))</formula>
    </cfRule>
    <cfRule type="containsText" dxfId="155" priority="267" stopIfTrue="1" operator="containsText" text="EN TERMINO">
      <formula>NOT(ISERROR(SEARCH("EN TERMINO",AY13)))</formula>
    </cfRule>
  </conditionalFormatting>
  <conditionalFormatting sqref="AY16">
    <cfRule type="containsText" dxfId="154" priority="264" stopIfTrue="1" operator="containsText" text="ALERTA">
      <formula>NOT(ISERROR(SEARCH("ALERTA",AY16)))</formula>
    </cfRule>
    <cfRule type="containsText" dxfId="153" priority="265" stopIfTrue="1" operator="containsText" text="OK">
      <formula>NOT(ISERROR(SEARCH("OK",AY16)))</formula>
    </cfRule>
    <cfRule type="containsText" priority="263" operator="containsText" text="AMARILLO">
      <formula>NOT(ISERROR(SEARCH("AMARILLO",AY16)))</formula>
    </cfRule>
    <cfRule type="containsText" dxfId="152" priority="262" stopIfTrue="1" operator="containsText" text="EN TERMINO">
      <formula>NOT(ISERROR(SEARCH("EN TERMINO",AY16)))</formula>
    </cfRule>
    <cfRule type="dataBar" priority="266">
      <dataBar>
        <cfvo type="min"/>
        <cfvo type="max"/>
        <color rgb="FF638EC6"/>
      </dataBar>
    </cfRule>
  </conditionalFormatting>
  <conditionalFormatting sqref="AY19">
    <cfRule type="dataBar" priority="261">
      <dataBar>
        <cfvo type="min"/>
        <cfvo type="max"/>
        <color rgb="FF638EC6"/>
      </dataBar>
    </cfRule>
    <cfRule type="containsText" dxfId="151" priority="260" stopIfTrue="1" operator="containsText" text="OK">
      <formula>NOT(ISERROR(SEARCH("OK",AY19)))</formula>
    </cfRule>
    <cfRule type="containsText" dxfId="150" priority="259" stopIfTrue="1" operator="containsText" text="ALERTA">
      <formula>NOT(ISERROR(SEARCH("ALERTA",AY19)))</formula>
    </cfRule>
    <cfRule type="containsText" priority="258" operator="containsText" text="AMARILLO">
      <formula>NOT(ISERROR(SEARCH("AMARILLO",AY19)))</formula>
    </cfRule>
    <cfRule type="containsText" dxfId="149" priority="257" stopIfTrue="1" operator="containsText" text="EN TERMINO">
      <formula>NOT(ISERROR(SEARCH("EN TERMINO",AY19)))</formula>
    </cfRule>
  </conditionalFormatting>
  <conditionalFormatting sqref="AY22">
    <cfRule type="containsText" dxfId="148" priority="255" stopIfTrue="1" operator="containsText" text="OK">
      <formula>NOT(ISERROR(SEARCH("OK",AY22)))</formula>
    </cfRule>
    <cfRule type="dataBar" priority="256">
      <dataBar>
        <cfvo type="min"/>
        <cfvo type="max"/>
        <color rgb="FF638EC6"/>
      </dataBar>
    </cfRule>
    <cfRule type="containsText" dxfId="147" priority="254" stopIfTrue="1" operator="containsText" text="ALERTA">
      <formula>NOT(ISERROR(SEARCH("ALERTA",AY22)))</formula>
    </cfRule>
    <cfRule type="containsText" dxfId="146" priority="252" stopIfTrue="1" operator="containsText" text="EN TERMINO">
      <formula>NOT(ISERROR(SEARCH("EN TERMINO",AY22)))</formula>
    </cfRule>
    <cfRule type="containsText" priority="253" operator="containsText" text="AMARILLO">
      <formula>NOT(ISERROR(SEARCH("AMARILLO",AY22)))</formula>
    </cfRule>
  </conditionalFormatting>
  <conditionalFormatting sqref="BH4:BH22">
    <cfRule type="containsText" dxfId="145" priority="282" operator="containsText" text="cerrada">
      <formula>NOT(ISERROR(SEARCH("cerrada",BH4)))</formula>
    </cfRule>
    <cfRule type="containsText" dxfId="144" priority="283" operator="containsText" text="cerrado">
      <formula>NOT(ISERROR(SEARCH("cerrado",BH4)))</formula>
    </cfRule>
    <cfRule type="containsText" dxfId="143" priority="284" operator="containsText" text="Abierto">
      <formula>NOT(ISERROR(SEARCH("Abierto",BH4)))</formula>
    </cfRule>
  </conditionalFormatting>
  <dataValidations count="7">
    <dataValidation type="list" allowBlank="1" showInputMessage="1" showErrorMessage="1" sqref="M7:M22" xr:uid="{00000000-0002-0000-0400-000000000000}">
      <formula1>"Correctiva, Preventiva, Acción de mejora"</formula1>
    </dataValidation>
    <dataValidation type="list" allowBlank="1" showInputMessage="1" showErrorMessage="1" sqref="BE17 BE20 BE5" xr:uid="{00000000-0002-0000-0400-000001000000}">
      <formula1>$BK$4:$BL$4</formula1>
    </dataValidation>
    <dataValidation type="list" allowBlank="1" showInputMessage="1" showErrorMessage="1" sqref="BE18:BE19 BE10:BE16 BE4 BE7:BE8 BE21:BE22" xr:uid="{00000000-0002-0000-0400-000002000000}">
      <formula1>$BK$4:$BM$4</formula1>
    </dataValidation>
    <dataValidation allowBlank="1" showDropDown="1" showInputMessage="1" showErrorMessage="1" sqref="BG4:BG22" xr:uid="{00000000-0002-0000-0400-000003000000}"/>
    <dataValidation type="list" allowBlank="1" showInputMessage="1" showErrorMessage="1" sqref="E4" xr:uid="{00000000-0002-0000-0400-000004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 xr:uid="{00000000-0002-0000-0400-000005000000}">
      <formula1>$E$2:$E$3</formula1>
    </dataValidation>
    <dataValidation type="list" allowBlank="1" showInputMessage="1" showErrorMessage="1" sqref="C4:C22" xr:uid="{00000000-0002-0000-0400-000006000000}">
      <formula1>INDIRECT(B4)</formula1>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cellIs" priority="295" operator="equal" id="{4E6BD5B3-AD1A-4E20-B06C-EAEF3A3097B1}">
            <xm:f>Hoja1!$J$24</xm:f>
            <x14:dxf>
              <fill>
                <patternFill>
                  <bgColor rgb="FFFFFF00"/>
                </patternFill>
              </fill>
            </x14:dxf>
          </x14:cfRule>
          <x14:cfRule type="cellIs" priority="296" operator="equal" id="{7C5AD243-07D1-4AA5-A19A-5F152897FBF0}">
            <xm:f>Hoja1!$J$23</xm:f>
            <x14:dxf>
              <font>
                <strike val="0"/>
              </font>
              <fill>
                <patternFill>
                  <bgColor rgb="FFFFFF00"/>
                </patternFill>
              </fill>
            </x14:dxf>
          </x14:cfRule>
          <x14:cfRule type="cellIs" priority="290" operator="equal" id="{704B413E-88AE-4B55-8EF7-1FBED0A1CC60}">
            <xm:f>Hoja1!$J$28</xm:f>
            <x14:dxf>
              <fill>
                <patternFill>
                  <bgColor rgb="FFFFC000"/>
                </patternFill>
              </fill>
            </x14:dxf>
          </x14:cfRule>
          <x14:cfRule type="cellIs" priority="291" operator="equal" id="{4A33506D-BDBD-4871-8D04-6D593AC90821}">
            <xm:f>Hoja1!#REF!</xm:f>
            <x14:dxf>
              <font>
                <color theme="1"/>
              </font>
              <fill>
                <patternFill>
                  <bgColor rgb="FF00B050"/>
                </patternFill>
              </fill>
            </x14:dxf>
          </x14:cfRule>
          <x14:cfRule type="cellIs" priority="292" operator="equal" id="{7A440DB4-69B0-44E8-8052-78FC27ABDB41}">
            <xm:f>Hoja1!$J$27</xm:f>
            <x14:dxf>
              <font>
                <color theme="1"/>
              </font>
              <fill>
                <patternFill>
                  <bgColor rgb="FF00B050"/>
                </patternFill>
              </fill>
            </x14:dxf>
          </x14:cfRule>
          <x14:cfRule type="cellIs" priority="293" operator="equal" id="{2ADD898B-37D0-438F-9C53-FE393806B618}">
            <xm:f>Hoja1!$J$26</xm:f>
            <x14:dxf>
              <fill>
                <patternFill>
                  <bgColor rgb="FFFF0000"/>
                </patternFill>
              </fill>
            </x14:dxf>
          </x14:cfRule>
          <x14:cfRule type="cellIs" priority="294" operator="equal" id="{9955873B-0D01-4043-B88C-361720432165}">
            <xm:f>Hoja1!$J$25</xm:f>
            <x14:dxf>
              <fill>
                <patternFill>
                  <bgColor rgb="FFFFC000"/>
                </patternFill>
              </fill>
            </x14:dxf>
          </x14:cfRule>
          <xm:sqref>AA4:AA22 AJ4:AJ22 AS4:AS22 BA4:BA22</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400-000007000000}">
          <x14:formula1>
            <xm:f>Hoja1!$B$5:$B$6</xm:f>
          </x14:formula1>
          <xm:sqref>BB4:BD22</xm:sqref>
        </x14:dataValidation>
        <x14:dataValidation type="list" allowBlank="1" showInputMessage="1" showErrorMessage="1" xr:uid="{00000000-0002-0000-0400-000008000000}">
          <x14:formula1>
            <xm:f>Hoja1!$L$23:$L$24</xm:f>
          </x14:formula1>
          <xm:sqref>BF4:BF22</xm:sqref>
        </x14:dataValidation>
        <x14:dataValidation type="list" allowBlank="1" showInputMessage="1" showErrorMessage="1" xr:uid="{00000000-0002-0000-0400-000009000000}">
          <x14:formula1>
            <xm:f>Hoja1!$I$1:$J$1</xm:f>
          </x14:formula1>
          <xm:sqref>B4:B22</xm:sqref>
        </x14:dataValidation>
        <x14:dataValidation type="list" allowBlank="1" showInputMessage="1" showErrorMessage="1" xr:uid="{00000000-0002-0000-0400-00000A000000}">
          <x14:formula1>
            <xm:f>Hoja1!$J$23:$J$28</xm:f>
          </x14:formula1>
          <xm:sqref>AA4:AA22 BA4:BA22 AS4:AS22 AJ4:AJ22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B1:BM20"/>
  <sheetViews>
    <sheetView zoomScaleNormal="100" workbookViewId="0">
      <pane xSplit="4" ySplit="2" topLeftCell="AG3" activePane="bottomRight" state="frozen"/>
      <selection pane="topRight" activeCell="E1" sqref="E1"/>
      <selection pane="bottomLeft" activeCell="A3" sqref="A3"/>
      <selection pane="bottomRight" activeCell="AH3" sqref="AH1:AH1048576"/>
    </sheetView>
  </sheetViews>
  <sheetFormatPr baseColWidth="10" defaultColWidth="20.140625" defaultRowHeight="39.950000000000003" customHeight="1" outlineLevelCol="1" x14ac:dyDescent="0.2"/>
  <cols>
    <col min="1" max="1" width="4.140625" style="138" customWidth="1"/>
    <col min="2" max="6" width="20.140625" style="138"/>
    <col min="7" max="7" width="37.7109375" style="138" customWidth="1"/>
    <col min="8" max="8" width="20.140625" style="138"/>
    <col min="9" max="9" width="35.7109375" style="140" customWidth="1"/>
    <col min="10" max="10" width="20.140625" style="140"/>
    <col min="11" max="17" width="20.140625" style="138"/>
    <col min="18" max="18" width="19.7109375" style="138" customWidth="1"/>
    <col min="19" max="27" width="20.140625" style="139" hidden="1" customWidth="1"/>
    <col min="28" max="29" width="20.140625" style="139" customWidth="1"/>
    <col min="30" max="30" width="20.140625" style="277" customWidth="1"/>
    <col min="31" max="33" width="20.140625" style="139" customWidth="1"/>
    <col min="34" max="34" width="32.28515625" style="139" customWidth="1"/>
    <col min="35" max="35" width="20.140625" style="139" customWidth="1"/>
    <col min="36" max="36" width="20.140625" style="269" customWidth="1"/>
    <col min="37" max="51" width="20.140625" style="139" customWidth="1" outlineLevel="1"/>
    <col min="52" max="52" width="44" style="139" customWidth="1" outlineLevel="1"/>
    <col min="53" max="53" width="20.140625" style="139" customWidth="1" outlineLevel="1"/>
    <col min="54" max="54" width="23.42578125" style="139" customWidth="1" outlineLevel="1"/>
    <col min="55" max="58" width="20.140625" style="139" outlineLevel="1"/>
    <col min="59" max="60" width="20.140625" style="139"/>
    <col min="61" max="61" width="26.85546875" style="139" customWidth="1"/>
    <col min="62" max="62" width="20.140625" style="138"/>
    <col min="63" max="63" width="8.85546875" style="138" customWidth="1"/>
    <col min="64" max="64" width="8.42578125" style="138" customWidth="1"/>
    <col min="65" max="16384" width="20.140625" style="138"/>
  </cols>
  <sheetData>
    <row r="1" spans="2:65" ht="18.75" customHeight="1" x14ac:dyDescent="0.25">
      <c r="B1" s="330" t="s">
        <v>6</v>
      </c>
      <c r="C1" s="330"/>
      <c r="D1" s="330"/>
      <c r="E1" s="330"/>
      <c r="F1" s="330"/>
      <c r="G1" s="330"/>
      <c r="H1" s="343" t="s">
        <v>21</v>
      </c>
      <c r="I1" s="343"/>
      <c r="J1" s="343"/>
      <c r="K1" s="343"/>
      <c r="L1" s="343"/>
      <c r="M1" s="343"/>
      <c r="N1" s="343"/>
      <c r="O1" s="343"/>
      <c r="P1" s="343"/>
      <c r="Q1" s="343"/>
      <c r="R1" s="343"/>
      <c r="S1" s="337" t="s">
        <v>43</v>
      </c>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44"/>
      <c r="BC1" s="344"/>
      <c r="BD1" s="344"/>
      <c r="BE1" s="344"/>
      <c r="BF1" s="344"/>
      <c r="BG1" s="344"/>
      <c r="BH1" s="344"/>
      <c r="BI1" s="344"/>
      <c r="BJ1" s="344"/>
    </row>
    <row r="2" spans="2:65" ht="18.75" customHeight="1" x14ac:dyDescent="0.25">
      <c r="B2" s="330"/>
      <c r="C2" s="330"/>
      <c r="D2" s="330"/>
      <c r="E2" s="330"/>
      <c r="F2" s="330"/>
      <c r="G2" s="330"/>
      <c r="H2" s="343"/>
      <c r="I2" s="343"/>
      <c r="J2" s="343"/>
      <c r="K2" s="343"/>
      <c r="L2" s="343"/>
      <c r="M2" s="343"/>
      <c r="N2" s="343"/>
      <c r="O2" s="343"/>
      <c r="P2" s="343"/>
      <c r="Q2" s="343"/>
      <c r="R2" s="343"/>
      <c r="S2" s="337" t="s">
        <v>80</v>
      </c>
      <c r="T2" s="337"/>
      <c r="U2" s="337"/>
      <c r="V2" s="337"/>
      <c r="W2" s="337"/>
      <c r="X2" s="337"/>
      <c r="Y2" s="337"/>
      <c r="Z2" s="337"/>
      <c r="AA2" s="337"/>
      <c r="AB2" s="340" t="s">
        <v>81</v>
      </c>
      <c r="AC2" s="340"/>
      <c r="AD2" s="340"/>
      <c r="AE2" s="340"/>
      <c r="AF2" s="340"/>
      <c r="AG2" s="340"/>
      <c r="AH2" s="340"/>
      <c r="AI2" s="340"/>
      <c r="AJ2" s="340"/>
      <c r="AK2" s="341" t="s">
        <v>82</v>
      </c>
      <c r="AL2" s="341"/>
      <c r="AM2" s="341"/>
      <c r="AN2" s="341"/>
      <c r="AO2" s="341"/>
      <c r="AP2" s="341"/>
      <c r="AQ2" s="341"/>
      <c r="AR2" s="341"/>
      <c r="AS2" s="341"/>
      <c r="AT2" s="342" t="s">
        <v>83</v>
      </c>
      <c r="AU2" s="342"/>
      <c r="AV2" s="342"/>
      <c r="AW2" s="342"/>
      <c r="AX2" s="342"/>
      <c r="AY2" s="342"/>
      <c r="AZ2" s="342"/>
      <c r="BA2" s="342"/>
      <c r="BB2" s="344"/>
      <c r="BC2" s="344"/>
      <c r="BD2" s="344"/>
      <c r="BE2" s="344"/>
      <c r="BF2" s="344"/>
      <c r="BG2" s="344"/>
      <c r="BH2" s="344"/>
      <c r="BI2" s="344"/>
      <c r="BJ2" s="344"/>
    </row>
    <row r="3" spans="2:65" ht="116.25" customHeight="1" x14ac:dyDescent="0.25">
      <c r="B3" s="143" t="s">
        <v>9</v>
      </c>
      <c r="C3" s="143" t="s">
        <v>11</v>
      </c>
      <c r="D3" s="143" t="s">
        <v>13</v>
      </c>
      <c r="E3" s="143" t="s">
        <v>15</v>
      </c>
      <c r="F3" s="143" t="s">
        <v>17</v>
      </c>
      <c r="G3" s="143" t="s">
        <v>19</v>
      </c>
      <c r="H3" s="144" t="s">
        <v>84</v>
      </c>
      <c r="I3" s="144" t="s">
        <v>24</v>
      </c>
      <c r="J3" s="144" t="s">
        <v>26</v>
      </c>
      <c r="K3" s="144" t="s">
        <v>28</v>
      </c>
      <c r="L3" s="144" t="s">
        <v>30</v>
      </c>
      <c r="M3" s="144" t="s">
        <v>85</v>
      </c>
      <c r="N3" s="144" t="s">
        <v>34</v>
      </c>
      <c r="O3" s="144" t="s">
        <v>36</v>
      </c>
      <c r="P3" s="144" t="s">
        <v>86</v>
      </c>
      <c r="Q3" s="144" t="s">
        <v>87</v>
      </c>
      <c r="R3" s="144" t="s">
        <v>88</v>
      </c>
      <c r="S3" s="145" t="s">
        <v>89</v>
      </c>
      <c r="T3" s="145" t="s">
        <v>90</v>
      </c>
      <c r="U3" s="145" t="s">
        <v>91</v>
      </c>
      <c r="V3" s="145" t="s">
        <v>92</v>
      </c>
      <c r="W3" s="145" t="s">
        <v>93</v>
      </c>
      <c r="X3" s="145" t="s">
        <v>94</v>
      </c>
      <c r="Y3" s="145" t="s">
        <v>95</v>
      </c>
      <c r="Z3" s="145" t="s">
        <v>96</v>
      </c>
      <c r="AA3" s="145" t="s">
        <v>57</v>
      </c>
      <c r="AB3" s="146" t="s">
        <v>97</v>
      </c>
      <c r="AC3" s="146" t="s">
        <v>98</v>
      </c>
      <c r="AD3" s="278" t="s">
        <v>99</v>
      </c>
      <c r="AE3" s="146" t="s">
        <v>100</v>
      </c>
      <c r="AF3" s="146" t="s">
        <v>101</v>
      </c>
      <c r="AG3" s="146" t="s">
        <v>102</v>
      </c>
      <c r="AH3" s="146" t="s">
        <v>103</v>
      </c>
      <c r="AI3" s="146" t="s">
        <v>104</v>
      </c>
      <c r="AJ3" s="146" t="s">
        <v>57</v>
      </c>
      <c r="AK3" s="147" t="s">
        <v>105</v>
      </c>
      <c r="AL3" s="147" t="s">
        <v>106</v>
      </c>
      <c r="AM3" s="147" t="s">
        <v>107</v>
      </c>
      <c r="AN3" s="147" t="s">
        <v>108</v>
      </c>
      <c r="AO3" s="147" t="s">
        <v>109</v>
      </c>
      <c r="AP3" s="147" t="s">
        <v>110</v>
      </c>
      <c r="AQ3" s="147" t="s">
        <v>111</v>
      </c>
      <c r="AR3" s="147" t="s">
        <v>112</v>
      </c>
      <c r="AS3" s="147" t="s">
        <v>57</v>
      </c>
      <c r="AT3" s="143" t="s">
        <v>113</v>
      </c>
      <c r="AU3" s="143" t="s">
        <v>114</v>
      </c>
      <c r="AV3" s="143" t="s">
        <v>115</v>
      </c>
      <c r="AW3" s="143" t="s">
        <v>116</v>
      </c>
      <c r="AX3" s="143" t="s">
        <v>117</v>
      </c>
      <c r="AY3" s="143" t="s">
        <v>118</v>
      </c>
      <c r="AZ3" s="143" t="s">
        <v>119</v>
      </c>
      <c r="BA3" s="143" t="s">
        <v>57</v>
      </c>
      <c r="BB3" s="180" t="s">
        <v>61</v>
      </c>
      <c r="BC3" s="180" t="s">
        <v>63</v>
      </c>
      <c r="BD3" s="180" t="s">
        <v>65</v>
      </c>
      <c r="BE3" s="180" t="s">
        <v>67</v>
      </c>
      <c r="BF3" s="180" t="s">
        <v>69</v>
      </c>
      <c r="BG3" s="180" t="s">
        <v>71</v>
      </c>
      <c r="BH3" s="180" t="s">
        <v>73</v>
      </c>
      <c r="BI3" s="180" t="s">
        <v>75</v>
      </c>
      <c r="BJ3" s="180" t="s">
        <v>120</v>
      </c>
    </row>
    <row r="4" spans="2:65" ht="408.75" customHeight="1" x14ac:dyDescent="0.2">
      <c r="B4" s="149" t="s">
        <v>121</v>
      </c>
      <c r="C4" s="149" t="s">
        <v>122</v>
      </c>
      <c r="D4" s="346" t="s">
        <v>206</v>
      </c>
      <c r="E4" s="212" t="s">
        <v>207</v>
      </c>
      <c r="F4" s="197">
        <v>628</v>
      </c>
      <c r="G4" s="218" t="s">
        <v>386</v>
      </c>
      <c r="H4" s="218" t="s">
        <v>387</v>
      </c>
      <c r="I4" s="209" t="s">
        <v>388</v>
      </c>
      <c r="J4" s="212">
        <v>48</v>
      </c>
      <c r="K4" s="212" t="s">
        <v>389</v>
      </c>
      <c r="L4" s="212">
        <v>1</v>
      </c>
      <c r="M4" s="149" t="s">
        <v>129</v>
      </c>
      <c r="N4" s="212" t="s">
        <v>390</v>
      </c>
      <c r="O4" s="200">
        <v>1</v>
      </c>
      <c r="P4" s="233">
        <v>45627</v>
      </c>
      <c r="Q4" s="233" t="s">
        <v>391</v>
      </c>
      <c r="R4" s="234">
        <v>46295</v>
      </c>
      <c r="S4" s="255">
        <v>46203</v>
      </c>
      <c r="T4" s="151"/>
      <c r="U4" s="151"/>
      <c r="V4" s="187" t="str">
        <f>(IF(U4="","",IF(OR($M4=0,$M4="",#REF!=""),"",U4/$M4)))</f>
        <v/>
      </c>
      <c r="W4" s="185" t="str">
        <f>(IF(OR($P4="",V4=""),"",IF(OR($P4=0,V4=0),0,IF((V4*100%)/$P4&gt;100%,100%,(V4*100%)/$P4))))</f>
        <v/>
      </c>
      <c r="X4" s="204" t="str">
        <f t="shared" ref="X4" si="0">IF(U4="","",IF(W4&lt;100%, IF(W4&lt;100%, "ALERTA","EN ejecución"), IF(W4=100%, "OK", "EN ejecución")))</f>
        <v/>
      </c>
      <c r="Y4" s="151"/>
      <c r="Z4" s="151"/>
      <c r="AA4" s="151"/>
      <c r="AB4" s="281">
        <v>46203</v>
      </c>
      <c r="AC4" s="274" t="s">
        <v>392</v>
      </c>
      <c r="AD4" s="276">
        <v>0</v>
      </c>
      <c r="AE4" s="187">
        <f>(IF(AD4="","",IF(OR($L4=0,$L4="",AB4=""),"",AD4/$L4)))</f>
        <v>0</v>
      </c>
      <c r="AF4" s="185">
        <f>(IF(OR($O4="",AE4=""),"",IF(OR($O4=0,AE4=0),0,IF((AE4*100%)/$O4&gt;100%,100%,(AE4*100%)/$O4))))</f>
        <v>0</v>
      </c>
      <c r="AG4" s="204" t="str">
        <f t="shared" ref="AG4" si="1">IF(AD4="","",IF(AF4&lt;100%, IF(AF4&lt;100%, "ALERTA","EN ejecución"), IF(AF4=100%, "OK", "EN ejecución")))</f>
        <v>ALERTA</v>
      </c>
      <c r="AH4" s="270" t="s">
        <v>614</v>
      </c>
      <c r="AI4" s="182" t="s">
        <v>135</v>
      </c>
      <c r="AJ4" s="182" t="s">
        <v>136</v>
      </c>
      <c r="AK4" s="151"/>
      <c r="AL4" s="151"/>
      <c r="AM4" s="151"/>
      <c r="AN4" s="151"/>
      <c r="AO4" s="151"/>
      <c r="AP4" s="204" t="str">
        <f>IF(AM4="","",IF(AO4&lt;100%, IF(AO4&lt;100%, "ALERTA","EN EJECUCIÓN"), IF(AO4=100%, "OK", "EN EJECUCIÓN")))</f>
        <v/>
      </c>
      <c r="AQ4" s="151"/>
      <c r="AR4" s="151"/>
      <c r="AS4" s="151"/>
      <c r="AT4" s="186"/>
      <c r="AU4" s="151"/>
      <c r="AV4" s="182"/>
      <c r="AW4" s="187" t="str">
        <f>(IF(AV4="","",IF(OR($P4=0,$P4="",AT4=""),"",AV4/$P4)))</f>
        <v/>
      </c>
      <c r="AX4" s="185" t="str">
        <f>(IF(OR($S4="",AW4=""),"",IF(OR($S4=0,AW4=0),0,IF((AW4*100%)/$S4&gt;100%,100%,(AW4*100%)/$S4))))</f>
        <v/>
      </c>
      <c r="AY4" s="204" t="str">
        <f>IF(AV4="","",IF(AX4&lt;100%, IF(AX4&lt;100%, "ALERTA","EN EJECUCIÓN"), IF(AX4=100%, "OK", "EN EJECUCIÓN")))</f>
        <v/>
      </c>
      <c r="AZ4" s="151"/>
      <c r="BA4" s="151"/>
      <c r="BB4" s="182"/>
      <c r="BC4" s="171"/>
      <c r="BD4" s="171"/>
      <c r="BE4" s="171"/>
      <c r="BF4" s="171"/>
      <c r="BG4" s="244" t="str">
        <f>IF(AND(BA4="Cumplida",BB4="SI",BC4="SI",BD4="SI",(OR(BE4="NO",BE4="NO APLICA")),BF4="Estructural"),"EFECTIVA",IF(AND(BA4="CUMPLIDA",OR(BB4="NO",BC4="NO",BD4="NO",BE4="SI",BF4="PUNTUAL")),"INEFECTIVA","NO APLICA"))</f>
        <v>NO APLICA</v>
      </c>
      <c r="BH4" s="188" t="str">
        <f>IF(BG4="EFECTIVA","NO",IF(BG4="INEFECTIVA","SI","NO APLICA"))</f>
        <v>NO APLICA</v>
      </c>
      <c r="BI4" s="151"/>
      <c r="BJ4" s="149"/>
      <c r="BK4" s="181" t="s">
        <v>137</v>
      </c>
      <c r="BL4" s="181" t="s">
        <v>138</v>
      </c>
      <c r="BM4" s="181" t="s">
        <v>139</v>
      </c>
    </row>
    <row r="5" spans="2:65" ht="164.25" customHeight="1" x14ac:dyDescent="0.2">
      <c r="B5" s="149" t="s">
        <v>121</v>
      </c>
      <c r="C5" s="149" t="s">
        <v>122</v>
      </c>
      <c r="D5" s="348"/>
      <c r="E5" s="212" t="s">
        <v>207</v>
      </c>
      <c r="F5" s="197">
        <v>629</v>
      </c>
      <c r="G5" s="218" t="s">
        <v>393</v>
      </c>
      <c r="H5" s="218" t="s">
        <v>394</v>
      </c>
      <c r="I5" s="235" t="s">
        <v>395</v>
      </c>
      <c r="J5" s="212">
        <v>49</v>
      </c>
      <c r="K5" s="212" t="s">
        <v>396</v>
      </c>
      <c r="L5" s="212">
        <v>1</v>
      </c>
      <c r="M5" s="149" t="s">
        <v>129</v>
      </c>
      <c r="N5" s="212" t="s">
        <v>397</v>
      </c>
      <c r="O5" s="200">
        <v>1</v>
      </c>
      <c r="P5" s="233">
        <v>45627</v>
      </c>
      <c r="Q5" s="233" t="s">
        <v>391</v>
      </c>
      <c r="R5" s="234">
        <v>46295</v>
      </c>
      <c r="S5" s="255">
        <v>46203</v>
      </c>
      <c r="T5" s="151"/>
      <c r="U5" s="151"/>
      <c r="V5" s="151"/>
      <c r="W5" s="151"/>
      <c r="X5" s="151"/>
      <c r="Y5" s="151"/>
      <c r="Z5" s="151"/>
      <c r="AA5" s="151"/>
      <c r="AB5" s="281">
        <v>46203</v>
      </c>
      <c r="AC5" s="274" t="s">
        <v>398</v>
      </c>
      <c r="AD5" s="182"/>
      <c r="AE5" s="187" t="str">
        <f t="shared" ref="AE5:AE11" si="2">(IF(AD5="","",IF(OR($L5=0,$L5="",AB5=""),"",AD5/$L5)))</f>
        <v/>
      </c>
      <c r="AF5" s="185" t="str">
        <f>(IF(OR($O5="",AE5=""),"",IF(OR($O5=0,AE5=0),0,IF((AE5*100%)/$O5&gt;100%,100%,(AE5*100%)/$O5))))</f>
        <v/>
      </c>
      <c r="AG5" s="204" t="str">
        <f t="shared" ref="AG5:AG11" si="3">IF(AD5="","",IF(AF5&lt;100%, IF(AF5&lt;100%, "ALERTA","EN ejecución"), IF(AF5=100%, "OK", "EN ejecución")))</f>
        <v/>
      </c>
      <c r="AH5" s="270" t="s">
        <v>614</v>
      </c>
      <c r="AI5" s="182" t="s">
        <v>135</v>
      </c>
      <c r="AJ5" s="182" t="s">
        <v>136</v>
      </c>
      <c r="AK5" s="151"/>
      <c r="AL5" s="151"/>
      <c r="AM5" s="151"/>
      <c r="AN5" s="151"/>
      <c r="AO5" s="151"/>
      <c r="AP5" s="151"/>
      <c r="AQ5" s="151"/>
      <c r="AR5" s="151"/>
      <c r="AS5" s="151"/>
      <c r="AT5" s="151"/>
      <c r="AU5" s="151"/>
      <c r="AV5" s="151"/>
      <c r="AW5" s="151"/>
      <c r="AX5" s="151"/>
      <c r="AY5" s="151"/>
      <c r="AZ5" s="151"/>
      <c r="BA5" s="151"/>
      <c r="BB5" s="182"/>
      <c r="BC5" s="171"/>
      <c r="BD5" s="171"/>
      <c r="BE5" s="171"/>
      <c r="BF5" s="171"/>
      <c r="BG5" s="244" t="str">
        <f t="shared" ref="BG5:BG20" si="4">IF(AND(BA5="Cumplida",BB5="SI",BC5="SI",BD5="SI",(OR(BE5="NO",BE5="NO APLICA")),BF5="Estructural"),"EFECTIVA",IF(AND(BA5="CUMPLIDA",OR(BB5="NO",BC5="NO",BD5="NO",BE5="SI",BF5="PUNTUAL")),"INEFECTIVA","NO APLICA"))</f>
        <v>NO APLICA</v>
      </c>
      <c r="BH5" s="188" t="str">
        <f t="shared" ref="BH5:BH20" si="5">IF(BG5="EFECTIVA","NO",IF(BG5="INEFECTIVA","SI","NO APLICA"))</f>
        <v>NO APLICA</v>
      </c>
      <c r="BI5" s="151"/>
      <c r="BJ5" s="149"/>
    </row>
    <row r="6" spans="2:65" ht="112.5" customHeight="1" x14ac:dyDescent="0.2">
      <c r="B6" s="149" t="s">
        <v>121</v>
      </c>
      <c r="C6" s="149" t="s">
        <v>122</v>
      </c>
      <c r="D6" s="196" t="s">
        <v>399</v>
      </c>
      <c r="E6" s="212" t="s">
        <v>400</v>
      </c>
      <c r="F6" s="197">
        <v>722</v>
      </c>
      <c r="G6" s="266" t="s">
        <v>401</v>
      </c>
      <c r="H6" s="209" t="s">
        <v>402</v>
      </c>
      <c r="I6" s="209" t="s">
        <v>403</v>
      </c>
      <c r="J6" s="212">
        <v>50</v>
      </c>
      <c r="K6" s="209" t="s">
        <v>404</v>
      </c>
      <c r="L6" s="209">
        <v>2</v>
      </c>
      <c r="M6" s="212" t="s">
        <v>186</v>
      </c>
      <c r="N6" s="212" t="s">
        <v>405</v>
      </c>
      <c r="O6" s="200">
        <v>1</v>
      </c>
      <c r="P6" s="260">
        <v>45895</v>
      </c>
      <c r="Q6" s="267">
        <v>46022</v>
      </c>
      <c r="R6" s="234">
        <v>46295</v>
      </c>
      <c r="S6" s="255">
        <v>46203</v>
      </c>
      <c r="T6" s="151"/>
      <c r="U6" s="151"/>
      <c r="V6" s="151"/>
      <c r="W6" s="151"/>
      <c r="X6" s="151"/>
      <c r="Y6" s="151"/>
      <c r="Z6" s="151"/>
      <c r="AA6" s="151"/>
      <c r="AB6" s="281">
        <v>46203</v>
      </c>
      <c r="AC6" s="274" t="s">
        <v>406</v>
      </c>
      <c r="AD6" s="182"/>
      <c r="AE6" s="187" t="str">
        <f t="shared" si="2"/>
        <v/>
      </c>
      <c r="AF6" s="185" t="str">
        <f>(IF(OR($O6="",AE6=""),"",IF(OR($O6=0,AE6=0),0,IF((AE6*100%)/$O6&gt;100%,100%,(AE6*100%)/$O6))))</f>
        <v/>
      </c>
      <c r="AG6" s="204" t="str">
        <f t="shared" si="3"/>
        <v/>
      </c>
      <c r="AH6" s="270" t="s">
        <v>614</v>
      </c>
      <c r="AI6" s="182" t="s">
        <v>135</v>
      </c>
      <c r="AJ6" s="182" t="s">
        <v>136</v>
      </c>
      <c r="AK6" s="151"/>
      <c r="AL6" s="151"/>
      <c r="AM6" s="151"/>
      <c r="AN6" s="151"/>
      <c r="AO6" s="151"/>
      <c r="AP6" s="151"/>
      <c r="AQ6" s="151"/>
      <c r="AR6" s="151"/>
      <c r="AS6" s="151"/>
      <c r="AT6" s="151"/>
      <c r="AU6" s="151"/>
      <c r="AV6" s="151"/>
      <c r="AW6" s="151"/>
      <c r="AX6" s="151"/>
      <c r="AY6" s="151"/>
      <c r="AZ6" s="151"/>
      <c r="BA6" s="151"/>
      <c r="BB6" s="182"/>
      <c r="BC6" s="151"/>
      <c r="BD6" s="151"/>
      <c r="BE6" s="151"/>
      <c r="BF6" s="151"/>
      <c r="BG6" s="244" t="str">
        <f t="shared" si="4"/>
        <v>NO APLICA</v>
      </c>
      <c r="BH6" s="188" t="str">
        <f t="shared" si="5"/>
        <v>NO APLICA</v>
      </c>
      <c r="BI6" s="151"/>
      <c r="BJ6" s="149"/>
    </row>
    <row r="7" spans="2:65" ht="282" customHeight="1" x14ac:dyDescent="0.2">
      <c r="B7" s="149" t="s">
        <v>121</v>
      </c>
      <c r="C7" s="149" t="s">
        <v>122</v>
      </c>
      <c r="D7" s="345" t="s">
        <v>407</v>
      </c>
      <c r="E7" s="212" t="s">
        <v>408</v>
      </c>
      <c r="F7" s="197">
        <v>770</v>
      </c>
      <c r="G7" s="243" t="s">
        <v>409</v>
      </c>
      <c r="H7" s="217" t="s">
        <v>410</v>
      </c>
      <c r="I7" s="217" t="s">
        <v>411</v>
      </c>
      <c r="J7" s="212">
        <v>51</v>
      </c>
      <c r="K7" s="209" t="s">
        <v>412</v>
      </c>
      <c r="L7" s="209">
        <v>4</v>
      </c>
      <c r="M7" s="212" t="s">
        <v>186</v>
      </c>
      <c r="N7" s="212" t="s">
        <v>413</v>
      </c>
      <c r="O7" s="200">
        <v>1</v>
      </c>
      <c r="P7" s="260">
        <v>45840</v>
      </c>
      <c r="Q7" s="260">
        <v>46053</v>
      </c>
      <c r="R7" s="234">
        <v>46295</v>
      </c>
      <c r="S7" s="255">
        <v>46203</v>
      </c>
      <c r="T7" s="151"/>
      <c r="U7" s="151"/>
      <c r="V7" s="151"/>
      <c r="W7" s="151"/>
      <c r="X7" s="204" t="str">
        <f>IF(U7="","",IF(W7&lt;100%, IF(W7&lt;100%, "ALERTA","EN EJECUCIÓN"), IF(W7=100%, "OK", "EN EJECUCIÓN")))</f>
        <v/>
      </c>
      <c r="Y7" s="151"/>
      <c r="Z7" s="151"/>
      <c r="AA7" s="151"/>
      <c r="AB7" s="281">
        <v>46203</v>
      </c>
      <c r="AC7" s="270" t="s">
        <v>414</v>
      </c>
      <c r="AD7" s="182">
        <v>1</v>
      </c>
      <c r="AE7" s="187">
        <f t="shared" ref="AE7" si="6">(IF(AD7="","",IF(OR($L7=0,$L7="",AB7=""),"",AD7/$L7)))</f>
        <v>0.25</v>
      </c>
      <c r="AF7" s="185">
        <f>(IF(OR($O7="",AE7=""),"",IF(OR($O7=0,AE7=0),0,IF((AE7*100%)/$O7&gt;100%,100%,(AE7*100%)/$O7))))</f>
        <v>0.25</v>
      </c>
      <c r="AG7" s="204" t="str">
        <f t="shared" si="3"/>
        <v>ALERTA</v>
      </c>
      <c r="AH7" s="270" t="s">
        <v>614</v>
      </c>
      <c r="AI7" s="182" t="s">
        <v>135</v>
      </c>
      <c r="AJ7" s="182" t="s">
        <v>136</v>
      </c>
      <c r="AK7" s="151"/>
      <c r="AL7" s="151"/>
      <c r="AM7" s="151"/>
      <c r="AN7" s="151"/>
      <c r="AO7" s="151"/>
      <c r="AP7" s="204" t="str">
        <f>IF(AM7="","",IF(AO7&lt;100%, IF(AO7&lt;100%, "ALERTA","EN EJECUCIÓN"), IF(AO7=100%, "OK", "EN EJECUCIÓN")))</f>
        <v/>
      </c>
      <c r="AQ7" s="151"/>
      <c r="AR7" s="151"/>
      <c r="AS7" s="151"/>
      <c r="AT7" s="186"/>
      <c r="AU7" s="151"/>
      <c r="AV7" s="182"/>
      <c r="AW7" s="187" t="str">
        <f>(IF(AV7="","",IF(OR($O7=0,$O7="",AT7=""),"",AV7/$O7)))</f>
        <v/>
      </c>
      <c r="AX7" s="185" t="str">
        <f>(IF(OR($R7="",AW7=""),"",IF(OR($R7=0,AW7=0),0,IF((AW7*100%)/$R7&gt;100%,100%,(AW7*100%)/$R7))))</f>
        <v/>
      </c>
      <c r="AY7" s="204" t="str">
        <f>IF(AV7="","",IF(AX7&lt;100%, IF(AX7&lt;100%, "ALERTA","EN EJECUCIÓN"), IF(AX7=100%, "OK", "EN EJECUCIÓN")))</f>
        <v/>
      </c>
      <c r="AZ7" s="151"/>
      <c r="BA7" s="151"/>
      <c r="BB7" s="182"/>
      <c r="BC7" s="171"/>
      <c r="BD7" s="171"/>
      <c r="BE7" s="171"/>
      <c r="BF7" s="171"/>
      <c r="BG7" s="244" t="str">
        <f t="shared" si="4"/>
        <v>NO APLICA</v>
      </c>
      <c r="BH7" s="188" t="str">
        <f t="shared" si="5"/>
        <v>NO APLICA</v>
      </c>
      <c r="BI7" s="151"/>
      <c r="BJ7" s="149"/>
    </row>
    <row r="8" spans="2:65" ht="213" customHeight="1" x14ac:dyDescent="0.2">
      <c r="B8" s="149" t="s">
        <v>121</v>
      </c>
      <c r="C8" s="149" t="s">
        <v>122</v>
      </c>
      <c r="D8" s="345"/>
      <c r="E8" s="212" t="s">
        <v>408</v>
      </c>
      <c r="F8" s="197">
        <v>771</v>
      </c>
      <c r="G8" s="243" t="s">
        <v>415</v>
      </c>
      <c r="H8" s="217" t="s">
        <v>416</v>
      </c>
      <c r="I8" s="217" t="s">
        <v>417</v>
      </c>
      <c r="J8" s="212">
        <v>52</v>
      </c>
      <c r="K8" s="209" t="s">
        <v>418</v>
      </c>
      <c r="L8" s="209">
        <v>2</v>
      </c>
      <c r="M8" s="212" t="s">
        <v>186</v>
      </c>
      <c r="N8" s="212" t="s">
        <v>413</v>
      </c>
      <c r="O8" s="200">
        <v>1</v>
      </c>
      <c r="P8" s="260">
        <v>45840</v>
      </c>
      <c r="Q8" s="260">
        <v>46053</v>
      </c>
      <c r="R8" s="234">
        <v>46295</v>
      </c>
      <c r="S8" s="255">
        <v>46203</v>
      </c>
      <c r="T8" s="151"/>
      <c r="U8" s="151"/>
      <c r="V8" s="151"/>
      <c r="W8" s="151"/>
      <c r="X8" s="151"/>
      <c r="Y8" s="151"/>
      <c r="Z8" s="151"/>
      <c r="AA8" s="151"/>
      <c r="AB8" s="281">
        <v>46203</v>
      </c>
      <c r="AC8" s="275" t="s">
        <v>419</v>
      </c>
      <c r="AD8" s="276">
        <v>0</v>
      </c>
      <c r="AE8" s="187">
        <f t="shared" si="2"/>
        <v>0</v>
      </c>
      <c r="AF8" s="185">
        <f t="shared" ref="AF8:AF15" si="7">(IF(OR($O8="",AE8=""),"",IF(OR($O8=0,AE8=0),0,IF((AE8*100%)/$O8&gt;100%,100%,(AE8*100%)/$O8))))</f>
        <v>0</v>
      </c>
      <c r="AG8" s="204" t="str">
        <f t="shared" si="3"/>
        <v>ALERTA</v>
      </c>
      <c r="AH8" s="270" t="s">
        <v>614</v>
      </c>
      <c r="AI8" s="182" t="s">
        <v>135</v>
      </c>
      <c r="AJ8" s="182" t="s">
        <v>136</v>
      </c>
      <c r="AK8" s="151"/>
      <c r="AL8" s="151"/>
      <c r="AM8" s="151"/>
      <c r="AN8" s="151"/>
      <c r="AO8" s="151"/>
      <c r="AP8" s="151"/>
      <c r="AQ8" s="151"/>
      <c r="AR8" s="151"/>
      <c r="AS8" s="151"/>
      <c r="AT8" s="151"/>
      <c r="AU8" s="151"/>
      <c r="AV8" s="151"/>
      <c r="AW8" s="151"/>
      <c r="AX8" s="151"/>
      <c r="AY8" s="151"/>
      <c r="AZ8" s="151"/>
      <c r="BA8" s="151"/>
      <c r="BB8" s="182"/>
      <c r="BC8" s="171"/>
      <c r="BD8" s="171"/>
      <c r="BE8" s="171"/>
      <c r="BF8" s="171"/>
      <c r="BG8" s="244" t="str">
        <f t="shared" si="4"/>
        <v>NO APLICA</v>
      </c>
      <c r="BH8" s="188" t="str">
        <f t="shared" si="5"/>
        <v>NO APLICA</v>
      </c>
      <c r="BI8" s="151"/>
      <c r="BJ8" s="149"/>
    </row>
    <row r="9" spans="2:65" ht="349.5" customHeight="1" x14ac:dyDescent="0.2">
      <c r="B9" s="149" t="s">
        <v>121</v>
      </c>
      <c r="C9" s="149" t="s">
        <v>122</v>
      </c>
      <c r="D9" s="345"/>
      <c r="E9" s="212" t="s">
        <v>408</v>
      </c>
      <c r="F9" s="197">
        <v>772</v>
      </c>
      <c r="G9" s="243" t="s">
        <v>420</v>
      </c>
      <c r="H9" s="217" t="s">
        <v>421</v>
      </c>
      <c r="I9" s="217" t="s">
        <v>422</v>
      </c>
      <c r="J9" s="212">
        <v>53</v>
      </c>
      <c r="K9" s="209" t="s">
        <v>423</v>
      </c>
      <c r="L9" s="209">
        <v>2</v>
      </c>
      <c r="M9" s="212" t="s">
        <v>186</v>
      </c>
      <c r="N9" s="212" t="s">
        <v>413</v>
      </c>
      <c r="O9" s="200">
        <v>1</v>
      </c>
      <c r="P9" s="260">
        <v>45840</v>
      </c>
      <c r="Q9" s="260">
        <v>46053</v>
      </c>
      <c r="R9" s="234">
        <v>46295</v>
      </c>
      <c r="S9" s="255">
        <v>46203</v>
      </c>
      <c r="T9" s="151"/>
      <c r="U9" s="151"/>
      <c r="V9" s="151"/>
      <c r="W9" s="151"/>
      <c r="X9" s="151"/>
      <c r="Y9" s="151"/>
      <c r="Z9" s="151"/>
      <c r="AA9" s="151"/>
      <c r="AB9" s="281">
        <v>46203</v>
      </c>
      <c r="AC9" s="275" t="s">
        <v>424</v>
      </c>
      <c r="AD9" s="276">
        <v>0</v>
      </c>
      <c r="AE9" s="187">
        <f t="shared" si="2"/>
        <v>0</v>
      </c>
      <c r="AF9" s="185">
        <f t="shared" si="7"/>
        <v>0</v>
      </c>
      <c r="AG9" s="204" t="str">
        <f t="shared" si="3"/>
        <v>ALERTA</v>
      </c>
      <c r="AH9" s="270" t="s">
        <v>614</v>
      </c>
      <c r="AI9" s="182" t="s">
        <v>135</v>
      </c>
      <c r="AJ9" s="182" t="s">
        <v>136</v>
      </c>
      <c r="AK9" s="151"/>
      <c r="AL9" s="151"/>
      <c r="AM9" s="151"/>
      <c r="AN9" s="151"/>
      <c r="AO9" s="151"/>
      <c r="AP9" s="151"/>
      <c r="AQ9" s="151"/>
      <c r="AR9" s="151"/>
      <c r="AS9" s="151"/>
      <c r="AT9" s="151"/>
      <c r="AU9" s="151"/>
      <c r="AV9" s="151"/>
      <c r="AW9" s="151"/>
      <c r="AX9" s="151"/>
      <c r="AY9" s="151"/>
      <c r="AZ9" s="151"/>
      <c r="BA9" s="151"/>
      <c r="BB9" s="182"/>
      <c r="BC9" s="151"/>
      <c r="BD9" s="151"/>
      <c r="BE9" s="151"/>
      <c r="BF9" s="151"/>
      <c r="BG9" s="244" t="str">
        <f t="shared" si="4"/>
        <v>NO APLICA</v>
      </c>
      <c r="BH9" s="188" t="str">
        <f t="shared" si="5"/>
        <v>NO APLICA</v>
      </c>
      <c r="BI9" s="151"/>
      <c r="BJ9" s="149"/>
    </row>
    <row r="10" spans="2:65" ht="304.5" customHeight="1" x14ac:dyDescent="0.2">
      <c r="B10" s="149" t="s">
        <v>121</v>
      </c>
      <c r="C10" s="149" t="s">
        <v>122</v>
      </c>
      <c r="D10" s="345"/>
      <c r="E10" s="212" t="s">
        <v>425</v>
      </c>
      <c r="F10" s="197" t="s">
        <v>425</v>
      </c>
      <c r="G10" s="243" t="s">
        <v>426</v>
      </c>
      <c r="H10" s="217" t="s">
        <v>427</v>
      </c>
      <c r="I10" s="217" t="s">
        <v>428</v>
      </c>
      <c r="J10" s="212">
        <v>54</v>
      </c>
      <c r="K10" s="209" t="s">
        <v>429</v>
      </c>
      <c r="L10" s="209">
        <v>1</v>
      </c>
      <c r="M10" s="212" t="s">
        <v>186</v>
      </c>
      <c r="N10" s="212" t="s">
        <v>413</v>
      </c>
      <c r="O10" s="200">
        <v>1</v>
      </c>
      <c r="P10" s="260">
        <v>45840</v>
      </c>
      <c r="Q10" s="260">
        <v>46053</v>
      </c>
      <c r="R10" s="234">
        <v>46295</v>
      </c>
      <c r="S10" s="255">
        <v>46203</v>
      </c>
      <c r="T10" s="151"/>
      <c r="U10" s="151"/>
      <c r="V10" s="151"/>
      <c r="W10" s="151"/>
      <c r="X10" s="204" t="str">
        <f>IF(U10="","",IF(W10&lt;100%, IF(W10&lt;100%, "ALERTA","EN EJECUCIÓN"), IF(W10=100%, "OK", "EN EJECUCIÓN")))</f>
        <v/>
      </c>
      <c r="Y10" s="151"/>
      <c r="Z10" s="151"/>
      <c r="AA10" s="151"/>
      <c r="AB10" s="281">
        <v>46203</v>
      </c>
      <c r="AC10" s="276" t="s">
        <v>430</v>
      </c>
      <c r="AE10" s="187" t="e">
        <f>(IF(AC10="","",IF(OR($L10=0,$L10="",AB10=""),"",AC10/$L10)))</f>
        <v>#VALUE!</v>
      </c>
      <c r="AF10" s="185" t="e">
        <f t="shared" si="7"/>
        <v>#VALUE!</v>
      </c>
      <c r="AG10" s="204" t="e">
        <f>IF(AC10="","",IF(AF10&lt;100%, IF(AF10&lt;100%, "ALERTA","EN ejecución"), IF(AF10=100%, "OK", "EN ejecución")))</f>
        <v>#VALUE!</v>
      </c>
      <c r="AH10" s="270" t="s">
        <v>614</v>
      </c>
      <c r="AI10" s="182" t="s">
        <v>135</v>
      </c>
      <c r="AJ10" s="182" t="s">
        <v>136</v>
      </c>
      <c r="AK10" s="151"/>
      <c r="AL10" s="151"/>
      <c r="AM10" s="151"/>
      <c r="AN10" s="151"/>
      <c r="AO10" s="151"/>
      <c r="AP10" s="204" t="str">
        <f>IF(AM10="","",IF(AO10&lt;100%, IF(AO10&lt;100%, "ALERTA","EN EJECUCIÓN"), IF(AO10=100%, "OK", "EN EJECUCIÓN")))</f>
        <v/>
      </c>
      <c r="AQ10" s="151"/>
      <c r="AR10" s="151"/>
      <c r="AS10" s="151"/>
      <c r="AT10" s="186"/>
      <c r="AU10" s="151"/>
      <c r="AV10" s="182"/>
      <c r="AW10" s="187" t="str">
        <f>(IF(AV10="","",IF(OR($O10=0,$O10="",AT10=""),"",AV10/$O10)))</f>
        <v/>
      </c>
      <c r="AX10" s="185" t="str">
        <f>(IF(OR($R10="",AW10=""),"",IF(OR($R10=0,AW10=0),0,IF((AW10*100%)/$R10&gt;100%,100%,(AW10*100%)/$R10))))</f>
        <v/>
      </c>
      <c r="AY10" s="204" t="str">
        <f>IF(AV10="","",IF(AX10&lt;100%, IF(AX10&lt;100%, "ALERTA","EN EJECUCIÓN"), IF(AX10=100%, "OK", "EN EJECUCIÓN")))</f>
        <v/>
      </c>
      <c r="AZ10" s="151"/>
      <c r="BA10" s="151"/>
      <c r="BB10" s="182"/>
      <c r="BC10" s="171"/>
      <c r="BD10" s="171"/>
      <c r="BE10" s="171"/>
      <c r="BF10" s="171"/>
      <c r="BG10" s="244" t="str">
        <f t="shared" si="4"/>
        <v>NO APLICA</v>
      </c>
      <c r="BH10" s="188" t="str">
        <f t="shared" si="5"/>
        <v>NO APLICA</v>
      </c>
      <c r="BI10" s="151"/>
      <c r="BJ10" s="149"/>
    </row>
    <row r="11" spans="2:65" ht="39.950000000000003" hidden="1" customHeight="1" x14ac:dyDescent="0.2">
      <c r="B11" s="149"/>
      <c r="C11" s="149"/>
      <c r="D11" s="149"/>
      <c r="E11" s="149"/>
      <c r="F11" s="149"/>
      <c r="G11" s="149"/>
      <c r="H11" s="149"/>
      <c r="I11" s="150"/>
      <c r="J11" s="150"/>
      <c r="K11" s="149"/>
      <c r="L11" s="149"/>
      <c r="M11" s="149"/>
      <c r="N11" s="149"/>
      <c r="O11" s="149"/>
      <c r="P11" s="149"/>
      <c r="Q11" s="149"/>
      <c r="R11" s="149"/>
      <c r="S11" s="151"/>
      <c r="T11" s="151"/>
      <c r="U11" s="151"/>
      <c r="V11" s="151"/>
      <c r="W11" s="151"/>
      <c r="X11" s="151"/>
      <c r="Y11" s="151"/>
      <c r="Z11" s="151"/>
      <c r="AA11" s="151"/>
      <c r="AB11" s="151"/>
      <c r="AC11" s="151"/>
      <c r="AD11" s="276"/>
      <c r="AE11" s="187" t="str">
        <f t="shared" si="2"/>
        <v/>
      </c>
      <c r="AF11" s="185" t="str">
        <f t="shared" si="7"/>
        <v/>
      </c>
      <c r="AG11" s="204" t="str">
        <f t="shared" si="3"/>
        <v/>
      </c>
      <c r="AH11" s="151"/>
      <c r="AI11" s="151"/>
      <c r="AJ11" s="182"/>
      <c r="AK11" s="151"/>
      <c r="AL11" s="151"/>
      <c r="AM11" s="151"/>
      <c r="AN11" s="151"/>
      <c r="AO11" s="151"/>
      <c r="AP11" s="151"/>
      <c r="AQ11" s="151"/>
      <c r="AR11" s="151"/>
      <c r="AS11" s="151"/>
      <c r="AT11" s="151"/>
      <c r="AU11" s="151"/>
      <c r="AV11" s="151"/>
      <c r="AW11" s="151"/>
      <c r="AX11" s="151"/>
      <c r="AY11" s="151"/>
      <c r="AZ11" s="151"/>
      <c r="BA11" s="151"/>
      <c r="BB11" s="182"/>
      <c r="BC11" s="151"/>
      <c r="BD11" s="151"/>
      <c r="BE11" s="151"/>
      <c r="BF11" s="151"/>
      <c r="BG11" s="244" t="str">
        <f t="shared" si="4"/>
        <v>NO APLICA</v>
      </c>
      <c r="BH11" s="188" t="str">
        <f t="shared" si="5"/>
        <v>NO APLICA</v>
      </c>
      <c r="BI11" s="151"/>
      <c r="BJ11" s="149"/>
    </row>
    <row r="12" spans="2:65" ht="39.950000000000003" hidden="1" customHeight="1" x14ac:dyDescent="0.2">
      <c r="B12" s="149"/>
      <c r="C12" s="149"/>
      <c r="D12" s="149"/>
      <c r="E12" s="149"/>
      <c r="F12" s="149"/>
      <c r="G12" s="149"/>
      <c r="H12" s="149"/>
      <c r="I12" s="150"/>
      <c r="J12" s="150"/>
      <c r="K12" s="149"/>
      <c r="L12" s="149"/>
      <c r="M12" s="149"/>
      <c r="N12" s="149"/>
      <c r="O12" s="185"/>
      <c r="P12" s="149"/>
      <c r="Q12" s="149"/>
      <c r="R12" s="149"/>
      <c r="S12" s="151"/>
      <c r="T12" s="151"/>
      <c r="U12" s="151"/>
      <c r="V12" s="151"/>
      <c r="W12" s="151"/>
      <c r="X12" s="184" t="str">
        <f>IF(U12="","",IF(W12&lt;100%, IF(W12&lt;100%, "ALERTA","EN EJECUCIÓN"), IF(W12=100%, "OK", "EN EJECUCIÓN")))</f>
        <v/>
      </c>
      <c r="Y12" s="151"/>
      <c r="Z12" s="151"/>
      <c r="AA12" s="151"/>
      <c r="AB12" s="151"/>
      <c r="AC12" s="151"/>
      <c r="AD12" s="276"/>
      <c r="AE12" s="151"/>
      <c r="AF12" s="185" t="str">
        <f t="shared" si="7"/>
        <v/>
      </c>
      <c r="AG12" s="184" t="str">
        <f>IF(AD12="","",IF(AF12&lt;100%, IF(AF12&lt;100%, "ALERTA","EN EJECUCIÓN"), IF(AF12=100%, "OK", "EN EJECUCIÓN")))</f>
        <v/>
      </c>
      <c r="AH12" s="151"/>
      <c r="AI12" s="151"/>
      <c r="AJ12" s="182"/>
      <c r="AK12" s="151"/>
      <c r="AL12" s="151"/>
      <c r="AM12" s="151"/>
      <c r="AN12" s="151"/>
      <c r="AO12" s="151"/>
      <c r="AP12" s="184" t="str">
        <f>IF(AM12="","",IF(AO12&lt;100%, IF(AO12&lt;100%, "ALERTA","EN EJECUCIÓN"), IF(AO12=100%, "OK", "EN EJECUCIÓN")))</f>
        <v/>
      </c>
      <c r="AQ12" s="151"/>
      <c r="AR12" s="151"/>
      <c r="AS12" s="151"/>
      <c r="AT12" s="186"/>
      <c r="AU12" s="151"/>
      <c r="AV12" s="182"/>
      <c r="AW12" s="187" t="str">
        <f t="shared" ref="AW12" si="8">(IF(AV12="","",IF(OR($L12=0,$L12="",AT12=""),"",AV12/$L12)))</f>
        <v/>
      </c>
      <c r="AX12" s="183" t="str">
        <f>(IF(OR($O12="",AW12=""),"",IF(OR($O12=0,AW12=0),0,IF((AW12*100%)/$O12&gt;100%,100%,(AW12*100%)/$O12))))</f>
        <v/>
      </c>
      <c r="AY12" s="184" t="str">
        <f>IF(AV12="","",IF(AX12&lt;100%, IF(AX12&lt;100%, "ALERTA","EN EJECUCIÓN"), IF(AX12=100%, "OK", "EN EJECUCIÓN")))</f>
        <v/>
      </c>
      <c r="AZ12" s="151"/>
      <c r="BA12" s="151"/>
      <c r="BB12" s="182"/>
      <c r="BC12" s="171"/>
      <c r="BD12" s="171"/>
      <c r="BE12" s="171"/>
      <c r="BF12" s="171"/>
      <c r="BG12" s="244" t="str">
        <f t="shared" si="4"/>
        <v>NO APLICA</v>
      </c>
      <c r="BH12" s="188" t="str">
        <f t="shared" si="5"/>
        <v>NO APLICA</v>
      </c>
      <c r="BI12" s="151"/>
      <c r="BJ12" s="149"/>
    </row>
    <row r="13" spans="2:65" ht="39.950000000000003" hidden="1" customHeight="1" x14ac:dyDescent="0.2">
      <c r="B13" s="149"/>
      <c r="C13" s="149"/>
      <c r="D13" s="149"/>
      <c r="E13" s="149"/>
      <c r="F13" s="149"/>
      <c r="G13" s="149"/>
      <c r="H13" s="149"/>
      <c r="I13" s="150"/>
      <c r="J13" s="150"/>
      <c r="K13" s="149"/>
      <c r="L13" s="149"/>
      <c r="M13" s="149"/>
      <c r="N13" s="149"/>
      <c r="O13" s="149"/>
      <c r="P13" s="149"/>
      <c r="Q13" s="149"/>
      <c r="R13" s="149"/>
      <c r="S13" s="151"/>
      <c r="T13" s="151"/>
      <c r="U13" s="151"/>
      <c r="V13" s="151"/>
      <c r="W13" s="151"/>
      <c r="X13" s="151"/>
      <c r="Y13" s="151"/>
      <c r="Z13" s="151"/>
      <c r="AA13" s="151"/>
      <c r="AB13" s="151"/>
      <c r="AC13" s="151"/>
      <c r="AD13" s="276"/>
      <c r="AE13" s="151"/>
      <c r="AF13" s="185" t="str">
        <f t="shared" si="7"/>
        <v/>
      </c>
      <c r="AG13" s="151"/>
      <c r="AH13" s="151"/>
      <c r="AI13" s="151"/>
      <c r="AJ13" s="182"/>
      <c r="AK13" s="151"/>
      <c r="AL13" s="151"/>
      <c r="AM13" s="151"/>
      <c r="AN13" s="151"/>
      <c r="AO13" s="151"/>
      <c r="AP13" s="151"/>
      <c r="AQ13" s="151"/>
      <c r="AR13" s="151"/>
      <c r="AS13" s="151"/>
      <c r="AT13" s="151"/>
      <c r="AU13" s="151"/>
      <c r="AV13" s="151"/>
      <c r="AW13" s="151"/>
      <c r="AX13" s="151"/>
      <c r="AY13" s="151"/>
      <c r="AZ13" s="151"/>
      <c r="BA13" s="151"/>
      <c r="BB13" s="182"/>
      <c r="BC13" s="171"/>
      <c r="BD13" s="171"/>
      <c r="BE13" s="171"/>
      <c r="BF13" s="171"/>
      <c r="BG13" s="244" t="str">
        <f t="shared" si="4"/>
        <v>NO APLICA</v>
      </c>
      <c r="BH13" s="188" t="str">
        <f t="shared" si="5"/>
        <v>NO APLICA</v>
      </c>
      <c r="BI13" s="151"/>
      <c r="BJ13" s="149"/>
    </row>
    <row r="14" spans="2:65" ht="39.950000000000003" hidden="1" customHeight="1" x14ac:dyDescent="0.2">
      <c r="B14" s="149"/>
      <c r="C14" s="149"/>
      <c r="D14" s="149"/>
      <c r="E14" s="149"/>
      <c r="F14" s="149"/>
      <c r="G14" s="149"/>
      <c r="H14" s="149"/>
      <c r="I14" s="150"/>
      <c r="J14" s="150"/>
      <c r="K14" s="149"/>
      <c r="L14" s="149"/>
      <c r="M14" s="149"/>
      <c r="N14" s="149"/>
      <c r="O14" s="149"/>
      <c r="P14" s="149"/>
      <c r="Q14" s="149"/>
      <c r="R14" s="149"/>
      <c r="S14" s="151"/>
      <c r="T14" s="151"/>
      <c r="U14" s="151"/>
      <c r="V14" s="151"/>
      <c r="W14" s="151"/>
      <c r="X14" s="151"/>
      <c r="Y14" s="151"/>
      <c r="Z14" s="151"/>
      <c r="AA14" s="151"/>
      <c r="AB14" s="151"/>
      <c r="AC14" s="151"/>
      <c r="AD14" s="276"/>
      <c r="AE14" s="151"/>
      <c r="AF14" s="185" t="str">
        <f t="shared" si="7"/>
        <v/>
      </c>
      <c r="AG14" s="151"/>
      <c r="AH14" s="151"/>
      <c r="AI14" s="151"/>
      <c r="AJ14" s="182"/>
      <c r="AK14" s="151"/>
      <c r="AL14" s="151"/>
      <c r="AM14" s="151"/>
      <c r="AN14" s="151"/>
      <c r="AO14" s="151"/>
      <c r="AP14" s="151"/>
      <c r="AQ14" s="151"/>
      <c r="AR14" s="151"/>
      <c r="AS14" s="151"/>
      <c r="AT14" s="151"/>
      <c r="AU14" s="151"/>
      <c r="AV14" s="151"/>
      <c r="AW14" s="151"/>
      <c r="AX14" s="151"/>
      <c r="AY14" s="151"/>
      <c r="AZ14" s="151"/>
      <c r="BA14" s="151"/>
      <c r="BB14" s="182"/>
      <c r="BC14" s="151"/>
      <c r="BD14" s="151"/>
      <c r="BE14" s="151"/>
      <c r="BF14" s="151"/>
      <c r="BG14" s="244" t="str">
        <f t="shared" si="4"/>
        <v>NO APLICA</v>
      </c>
      <c r="BH14" s="188" t="str">
        <f t="shared" si="5"/>
        <v>NO APLICA</v>
      </c>
      <c r="BI14" s="151"/>
      <c r="BJ14" s="149"/>
    </row>
    <row r="15" spans="2:65" ht="39.950000000000003" hidden="1" customHeight="1" x14ac:dyDescent="0.2">
      <c r="B15" s="149"/>
      <c r="C15" s="149"/>
      <c r="D15" s="149"/>
      <c r="E15" s="149"/>
      <c r="F15" s="149"/>
      <c r="G15" s="149"/>
      <c r="H15" s="149"/>
      <c r="I15" s="150"/>
      <c r="J15" s="150"/>
      <c r="K15" s="149"/>
      <c r="L15" s="149"/>
      <c r="M15" s="149"/>
      <c r="N15" s="149"/>
      <c r="O15" s="185"/>
      <c r="P15" s="149"/>
      <c r="Q15" s="149"/>
      <c r="R15" s="149"/>
      <c r="S15" s="151"/>
      <c r="T15" s="151"/>
      <c r="U15" s="151"/>
      <c r="V15" s="151"/>
      <c r="W15" s="151"/>
      <c r="X15" s="184" t="str">
        <f>IF(U15="","",IF(W15&lt;100%, IF(W15&lt;100%, "ALERTA","EN EJECUCIÓN"), IF(W15=100%, "OK", "EN EJECUCIÓN")))</f>
        <v/>
      </c>
      <c r="Y15" s="151"/>
      <c r="Z15" s="151"/>
      <c r="AA15" s="151"/>
      <c r="AB15" s="151"/>
      <c r="AC15" s="151"/>
      <c r="AD15" s="276"/>
      <c r="AE15" s="151"/>
      <c r="AF15" s="185" t="str">
        <f t="shared" si="7"/>
        <v/>
      </c>
      <c r="AG15" s="184" t="str">
        <f>IF(AD15="","",IF(AF15&lt;100%, IF(AF15&lt;100%, "ALERTA","EN EJECUCIÓN"), IF(AF15=100%, "OK", "EN EJECUCIÓN")))</f>
        <v/>
      </c>
      <c r="AH15" s="151"/>
      <c r="AI15" s="151"/>
      <c r="AJ15" s="182"/>
      <c r="AK15" s="151"/>
      <c r="AL15" s="151"/>
      <c r="AM15" s="151"/>
      <c r="AN15" s="151"/>
      <c r="AO15" s="151"/>
      <c r="AP15" s="184" t="str">
        <f>IF(AM15="","",IF(AO15&lt;100%, IF(AO15&lt;100%, "ALERTA","EN EJECUCIÓN"), IF(AO15=100%, "OK", "EN EJECUCIÓN")))</f>
        <v/>
      </c>
      <c r="AQ15" s="151"/>
      <c r="AR15" s="151"/>
      <c r="AS15" s="151"/>
      <c r="AT15" s="186"/>
      <c r="AU15" s="151"/>
      <c r="AV15" s="182"/>
      <c r="AW15" s="187" t="str">
        <f t="shared" ref="AW15" si="9">(IF(AV15="","",IF(OR($L15=0,$L15="",AT15=""),"",AV15/$L15)))</f>
        <v/>
      </c>
      <c r="AX15" s="183" t="str">
        <f>(IF(OR($O15="",AW15=""),"",IF(OR($O15=0,AW15=0),0,IF((AW15*100%)/$O15&gt;100%,100%,(AW15*100%)/$O15))))</f>
        <v/>
      </c>
      <c r="AY15" s="184" t="str">
        <f>IF(AV15="","",IF(AX15&lt;100%, IF(AX15&lt;100%, "ALERTA","EN EJECUCIÓN"), IF(AX15=100%, "OK", "EN EJECUCIÓN")))</f>
        <v/>
      </c>
      <c r="AZ15" s="151"/>
      <c r="BA15" s="151"/>
      <c r="BB15" s="182"/>
      <c r="BC15" s="171"/>
      <c r="BD15" s="171"/>
      <c r="BE15" s="171"/>
      <c r="BF15" s="171"/>
      <c r="BG15" s="244" t="str">
        <f t="shared" si="4"/>
        <v>NO APLICA</v>
      </c>
      <c r="BH15" s="188" t="str">
        <f t="shared" si="5"/>
        <v>NO APLICA</v>
      </c>
      <c r="BI15" s="151"/>
      <c r="BJ15" s="149"/>
    </row>
    <row r="16" spans="2:65" ht="39.950000000000003" hidden="1" customHeight="1" x14ac:dyDescent="0.2">
      <c r="B16" s="149"/>
      <c r="C16" s="149"/>
      <c r="D16" s="149"/>
      <c r="E16" s="149"/>
      <c r="F16" s="149"/>
      <c r="G16" s="149"/>
      <c r="H16" s="149"/>
      <c r="I16" s="150"/>
      <c r="J16" s="150"/>
      <c r="K16" s="149"/>
      <c r="L16" s="149"/>
      <c r="M16" s="149"/>
      <c r="N16" s="149"/>
      <c r="O16" s="149"/>
      <c r="P16" s="149"/>
      <c r="Q16" s="149"/>
      <c r="R16" s="149"/>
      <c r="S16" s="151"/>
      <c r="T16" s="151"/>
      <c r="U16" s="151"/>
      <c r="V16" s="151"/>
      <c r="W16" s="151"/>
      <c r="X16" s="151"/>
      <c r="Y16" s="151"/>
      <c r="Z16" s="151"/>
      <c r="AA16" s="151"/>
      <c r="AB16" s="151"/>
      <c r="AC16" s="151"/>
      <c r="AD16" s="276"/>
      <c r="AE16" s="151"/>
      <c r="AF16" s="151"/>
      <c r="AG16" s="151"/>
      <c r="AH16" s="151"/>
      <c r="AI16" s="151"/>
      <c r="AJ16" s="182"/>
      <c r="AK16" s="151"/>
      <c r="AL16" s="151"/>
      <c r="AM16" s="151"/>
      <c r="AN16" s="151"/>
      <c r="AO16" s="151"/>
      <c r="AP16" s="151"/>
      <c r="AQ16" s="151"/>
      <c r="AR16" s="151"/>
      <c r="AS16" s="151"/>
      <c r="AT16" s="151"/>
      <c r="AU16" s="151"/>
      <c r="AV16" s="151"/>
      <c r="AW16" s="151"/>
      <c r="AX16" s="151"/>
      <c r="AY16" s="151"/>
      <c r="AZ16" s="151"/>
      <c r="BA16" s="151"/>
      <c r="BB16" s="182"/>
      <c r="BC16" s="171"/>
      <c r="BD16" s="171"/>
      <c r="BE16" s="171"/>
      <c r="BF16" s="171"/>
      <c r="BG16" s="244" t="str">
        <f t="shared" si="4"/>
        <v>NO APLICA</v>
      </c>
      <c r="BH16" s="188" t="str">
        <f t="shared" si="5"/>
        <v>NO APLICA</v>
      </c>
      <c r="BI16" s="151"/>
      <c r="BJ16" s="149"/>
    </row>
    <row r="17" spans="2:62" ht="39.950000000000003" hidden="1" customHeight="1" x14ac:dyDescent="0.2">
      <c r="B17" s="149"/>
      <c r="C17" s="149"/>
      <c r="D17" s="149"/>
      <c r="E17" s="149"/>
      <c r="F17" s="149"/>
      <c r="G17" s="149"/>
      <c r="H17" s="149"/>
      <c r="I17" s="150"/>
      <c r="J17" s="150"/>
      <c r="K17" s="149"/>
      <c r="L17" s="149"/>
      <c r="M17" s="149"/>
      <c r="N17" s="149"/>
      <c r="O17" s="149"/>
      <c r="P17" s="149"/>
      <c r="Q17" s="149"/>
      <c r="R17" s="149"/>
      <c r="S17" s="151"/>
      <c r="T17" s="151"/>
      <c r="U17" s="151"/>
      <c r="V17" s="151"/>
      <c r="W17" s="151"/>
      <c r="X17" s="151"/>
      <c r="Y17" s="151"/>
      <c r="Z17" s="151"/>
      <c r="AA17" s="151"/>
      <c r="AB17" s="151"/>
      <c r="AC17" s="151"/>
      <c r="AD17" s="276"/>
      <c r="AE17" s="151"/>
      <c r="AF17" s="151"/>
      <c r="AG17" s="151"/>
      <c r="AH17" s="151"/>
      <c r="AI17" s="151"/>
      <c r="AJ17" s="182"/>
      <c r="AK17" s="151"/>
      <c r="AL17" s="151"/>
      <c r="AM17" s="151"/>
      <c r="AN17" s="151"/>
      <c r="AO17" s="151"/>
      <c r="AP17" s="151"/>
      <c r="AQ17" s="151"/>
      <c r="AR17" s="151"/>
      <c r="AS17" s="151"/>
      <c r="AT17" s="151"/>
      <c r="AU17" s="151"/>
      <c r="AV17" s="151"/>
      <c r="AW17" s="151"/>
      <c r="AX17" s="151"/>
      <c r="AY17" s="151"/>
      <c r="AZ17" s="151"/>
      <c r="BA17" s="151"/>
      <c r="BB17" s="182"/>
      <c r="BC17" s="151"/>
      <c r="BD17" s="151"/>
      <c r="BE17" s="151"/>
      <c r="BF17" s="151"/>
      <c r="BG17" s="244" t="str">
        <f t="shared" si="4"/>
        <v>NO APLICA</v>
      </c>
      <c r="BH17" s="188" t="str">
        <f t="shared" si="5"/>
        <v>NO APLICA</v>
      </c>
      <c r="BI17" s="151"/>
      <c r="BJ17" s="149"/>
    </row>
    <row r="18" spans="2:62" ht="39.950000000000003" hidden="1" customHeight="1" x14ac:dyDescent="0.2">
      <c r="B18" s="149"/>
      <c r="C18" s="149"/>
      <c r="D18" s="149"/>
      <c r="E18" s="149"/>
      <c r="F18" s="149"/>
      <c r="G18" s="149"/>
      <c r="H18" s="149"/>
      <c r="I18" s="150"/>
      <c r="J18" s="150"/>
      <c r="K18" s="149"/>
      <c r="L18" s="149"/>
      <c r="M18" s="149"/>
      <c r="N18" s="149"/>
      <c r="O18" s="185"/>
      <c r="P18" s="149"/>
      <c r="Q18" s="149"/>
      <c r="R18" s="149"/>
      <c r="S18" s="151"/>
      <c r="T18" s="151"/>
      <c r="U18" s="151"/>
      <c r="V18" s="151"/>
      <c r="W18" s="151"/>
      <c r="X18" s="184" t="str">
        <f>IF(U18="","",IF(W18&lt;100%, IF(W18&lt;100%, "ALERTA","EN EJECUCIÓN"), IF(W18=100%, "OK", "EN EJECUCIÓN")))</f>
        <v/>
      </c>
      <c r="Y18" s="151"/>
      <c r="Z18" s="151"/>
      <c r="AA18" s="151"/>
      <c r="AB18" s="151"/>
      <c r="AC18" s="151"/>
      <c r="AD18" s="276"/>
      <c r="AE18" s="151"/>
      <c r="AF18" s="151"/>
      <c r="AG18" s="184" t="str">
        <f>IF(AD18="","",IF(AF18&lt;100%, IF(AF18&lt;100%, "ALERTA","EN EJECUCIÓN"), IF(AF18=100%, "OK", "EN EJECUCIÓN")))</f>
        <v/>
      </c>
      <c r="AH18" s="151"/>
      <c r="AI18" s="151"/>
      <c r="AJ18" s="182"/>
      <c r="AK18" s="151"/>
      <c r="AL18" s="151"/>
      <c r="AM18" s="151"/>
      <c r="AN18" s="151"/>
      <c r="AO18" s="151"/>
      <c r="AP18" s="184" t="str">
        <f>IF(AM18="","",IF(AO18&lt;100%, IF(AO18&lt;100%, "ALERTA","EN EJECUCIÓN"), IF(AO18=100%, "OK", "EN EJECUCIÓN")))</f>
        <v/>
      </c>
      <c r="AQ18" s="151"/>
      <c r="AR18" s="151"/>
      <c r="AS18" s="151"/>
      <c r="AT18" s="186"/>
      <c r="AU18" s="151"/>
      <c r="AV18" s="182"/>
      <c r="AW18" s="187" t="str">
        <f t="shared" ref="AW18" si="10">(IF(AV18="","",IF(OR($L18=0,$L18="",AT18=""),"",AV18/$L18)))</f>
        <v/>
      </c>
      <c r="AX18" s="183" t="str">
        <f>(IF(OR($O18="",AW18=""),"",IF(OR($O18=0,AW18=0),0,IF((AW18*100%)/$O18&gt;100%,100%,(AW18*100%)/$O18))))</f>
        <v/>
      </c>
      <c r="AY18" s="184" t="str">
        <f>IF(AV18="","",IF(AX18&lt;100%, IF(AX18&lt;100%, "ALERTA","EN EJECUCIÓN"), IF(AX18=100%, "OK", "EN EJECUCIÓN")))</f>
        <v/>
      </c>
      <c r="AZ18" s="151"/>
      <c r="BA18" s="151"/>
      <c r="BB18" s="182"/>
      <c r="BC18" s="171"/>
      <c r="BD18" s="171"/>
      <c r="BE18" s="171"/>
      <c r="BF18" s="171"/>
      <c r="BG18" s="244" t="str">
        <f t="shared" si="4"/>
        <v>NO APLICA</v>
      </c>
      <c r="BH18" s="188" t="str">
        <f t="shared" si="5"/>
        <v>NO APLICA</v>
      </c>
      <c r="BI18" s="151"/>
      <c r="BJ18" s="149"/>
    </row>
    <row r="19" spans="2:62" ht="39.950000000000003" hidden="1" customHeight="1" x14ac:dyDescent="0.2">
      <c r="B19" s="149"/>
      <c r="C19" s="149"/>
      <c r="D19" s="149"/>
      <c r="E19" s="149"/>
      <c r="F19" s="149"/>
      <c r="G19" s="149"/>
      <c r="H19" s="149"/>
      <c r="I19" s="150"/>
      <c r="J19" s="150"/>
      <c r="K19" s="149"/>
      <c r="L19" s="149"/>
      <c r="M19" s="149"/>
      <c r="N19" s="149"/>
      <c r="O19" s="149"/>
      <c r="P19" s="149"/>
      <c r="Q19" s="149"/>
      <c r="R19" s="149"/>
      <c r="S19" s="151"/>
      <c r="T19" s="151"/>
      <c r="U19" s="151"/>
      <c r="V19" s="151"/>
      <c r="W19" s="151"/>
      <c r="X19" s="151"/>
      <c r="Y19" s="151"/>
      <c r="Z19" s="151"/>
      <c r="AA19" s="151"/>
      <c r="AB19" s="151"/>
      <c r="AC19" s="151"/>
      <c r="AD19" s="276"/>
      <c r="AE19" s="151"/>
      <c r="AF19" s="151"/>
      <c r="AG19" s="151"/>
      <c r="AH19" s="151"/>
      <c r="AI19" s="151"/>
      <c r="AJ19" s="182"/>
      <c r="AK19" s="151"/>
      <c r="AL19" s="151"/>
      <c r="AM19" s="151"/>
      <c r="AN19" s="151"/>
      <c r="AO19" s="151"/>
      <c r="AP19" s="151"/>
      <c r="AQ19" s="151"/>
      <c r="AR19" s="151"/>
      <c r="AS19" s="151"/>
      <c r="AT19" s="151"/>
      <c r="AU19" s="151"/>
      <c r="AV19" s="151"/>
      <c r="AW19" s="151"/>
      <c r="AX19" s="151"/>
      <c r="AY19" s="151"/>
      <c r="AZ19" s="151"/>
      <c r="BA19" s="151"/>
      <c r="BB19" s="182"/>
      <c r="BC19" s="171"/>
      <c r="BD19" s="171"/>
      <c r="BE19" s="171"/>
      <c r="BF19" s="171"/>
      <c r="BG19" s="244" t="str">
        <f t="shared" si="4"/>
        <v>NO APLICA</v>
      </c>
      <c r="BH19" s="188" t="str">
        <f t="shared" si="5"/>
        <v>NO APLICA</v>
      </c>
      <c r="BI19" s="151"/>
      <c r="BJ19" s="149"/>
    </row>
    <row r="20" spans="2:62" ht="39.950000000000003" hidden="1" customHeight="1" x14ac:dyDescent="0.2">
      <c r="B20" s="149"/>
      <c r="C20" s="149"/>
      <c r="D20" s="149"/>
      <c r="E20" s="149"/>
      <c r="F20" s="149"/>
      <c r="G20" s="149"/>
      <c r="H20" s="149"/>
      <c r="I20" s="150"/>
      <c r="J20" s="150"/>
      <c r="K20" s="149"/>
      <c r="L20" s="149"/>
      <c r="M20" s="149"/>
      <c r="N20" s="149"/>
      <c r="O20" s="149"/>
      <c r="P20" s="149"/>
      <c r="Q20" s="149"/>
      <c r="R20" s="149"/>
      <c r="S20" s="151"/>
      <c r="T20" s="151"/>
      <c r="U20" s="151"/>
      <c r="V20" s="151"/>
      <c r="W20" s="151"/>
      <c r="X20" s="151"/>
      <c r="Y20" s="151"/>
      <c r="Z20" s="151"/>
      <c r="AA20" s="151"/>
      <c r="AB20" s="151"/>
      <c r="AC20" s="151"/>
      <c r="AD20" s="276"/>
      <c r="AE20" s="151"/>
      <c r="AF20" s="151"/>
      <c r="AG20" s="151"/>
      <c r="AH20" s="151"/>
      <c r="AI20" s="151"/>
      <c r="AJ20" s="182"/>
      <c r="AK20" s="151"/>
      <c r="AL20" s="151"/>
      <c r="AM20" s="151"/>
      <c r="AN20" s="151"/>
      <c r="AO20" s="151"/>
      <c r="AP20" s="151"/>
      <c r="AQ20" s="151"/>
      <c r="AR20" s="151"/>
      <c r="AS20" s="151"/>
      <c r="AT20" s="151"/>
      <c r="AU20" s="151"/>
      <c r="AV20" s="151"/>
      <c r="AW20" s="151"/>
      <c r="AX20" s="151"/>
      <c r="AY20" s="151"/>
      <c r="AZ20" s="151"/>
      <c r="BA20" s="151"/>
      <c r="BB20" s="182"/>
      <c r="BC20" s="151"/>
      <c r="BD20" s="151"/>
      <c r="BE20" s="151"/>
      <c r="BF20" s="151"/>
      <c r="BG20" s="244" t="str">
        <f t="shared" si="4"/>
        <v>NO APLICA</v>
      </c>
      <c r="BH20" s="188" t="str">
        <f t="shared" si="5"/>
        <v>NO APLICA</v>
      </c>
      <c r="BI20" s="151"/>
      <c r="BJ20" s="149"/>
    </row>
  </sheetData>
  <autoFilter ref="A3:BM20" xr:uid="{00000000-0009-0000-0000-000005000000}">
    <filterColumn colId="35">
      <filters>
        <filter val="En ejecución"/>
      </filters>
    </filterColumn>
  </autoFilter>
  <mergeCells count="10">
    <mergeCell ref="D4:D5"/>
    <mergeCell ref="D7:D10"/>
    <mergeCell ref="B1:G2"/>
    <mergeCell ref="H1:R2"/>
    <mergeCell ref="S1:BA1"/>
    <mergeCell ref="BB1:BJ2"/>
    <mergeCell ref="S2:AA2"/>
    <mergeCell ref="AB2:AJ2"/>
    <mergeCell ref="AK2:AS2"/>
    <mergeCell ref="AT2:BA2"/>
  </mergeCells>
  <conditionalFormatting sqref="X4">
    <cfRule type="containsText" priority="7" operator="containsText" text="AMARILLO">
      <formula>NOT(ISERROR(SEARCH("AMARILLO",X4)))</formula>
    </cfRule>
    <cfRule type="containsText" dxfId="142" priority="6" stopIfTrue="1" operator="containsText" text="EN TERMINO">
      <formula>NOT(ISERROR(SEARCH("EN TERMINO",X4)))</formula>
    </cfRule>
    <cfRule type="containsText" dxfId="141" priority="8" stopIfTrue="1" operator="containsText" text="ALERTA">
      <formula>NOT(ISERROR(SEARCH("ALERTA",X4)))</formula>
    </cfRule>
    <cfRule type="containsText" dxfId="140" priority="9" stopIfTrue="1" operator="containsText" text="OK">
      <formula>NOT(ISERROR(SEARCH("OK",X4)))</formula>
    </cfRule>
    <cfRule type="dataBar" priority="10">
      <dataBar>
        <cfvo type="min"/>
        <cfvo type="max"/>
        <color rgb="FF638EC6"/>
      </dataBar>
    </cfRule>
  </conditionalFormatting>
  <conditionalFormatting sqref="X7">
    <cfRule type="containsText" dxfId="139" priority="73" stopIfTrue="1" operator="containsText" text="ALERTA">
      <formula>NOT(ISERROR(SEARCH("ALERTA",X7)))</formula>
    </cfRule>
    <cfRule type="dataBar" priority="75">
      <dataBar>
        <cfvo type="min"/>
        <cfvo type="max"/>
        <color rgb="FF638EC6"/>
      </dataBar>
    </cfRule>
    <cfRule type="containsText" dxfId="138" priority="74" stopIfTrue="1" operator="containsText" text="OK">
      <formula>NOT(ISERROR(SEARCH("OK",X7)))</formula>
    </cfRule>
    <cfRule type="containsText" priority="72" operator="containsText" text="AMARILLO">
      <formula>NOT(ISERROR(SEARCH("AMARILLO",X7)))</formula>
    </cfRule>
    <cfRule type="containsText" dxfId="137" priority="71" stopIfTrue="1" operator="containsText" text="EN TERMINO">
      <formula>NOT(ISERROR(SEARCH("EN TERMINO",X7)))</formula>
    </cfRule>
  </conditionalFormatting>
  <conditionalFormatting sqref="X10">
    <cfRule type="containsText" dxfId="136" priority="68" stopIfTrue="1" operator="containsText" text="ALERTA">
      <formula>NOT(ISERROR(SEARCH("ALERTA",X10)))</formula>
    </cfRule>
    <cfRule type="dataBar" priority="70">
      <dataBar>
        <cfvo type="min"/>
        <cfvo type="max"/>
        <color rgb="FF638EC6"/>
      </dataBar>
    </cfRule>
    <cfRule type="containsText" dxfId="135" priority="66" stopIfTrue="1" operator="containsText" text="EN TERMINO">
      <formula>NOT(ISERROR(SEARCH("EN TERMINO",X10)))</formula>
    </cfRule>
    <cfRule type="containsText" priority="67" operator="containsText" text="AMARILLO">
      <formula>NOT(ISERROR(SEARCH("AMARILLO",X10)))</formula>
    </cfRule>
    <cfRule type="containsText" dxfId="134" priority="69" stopIfTrue="1" operator="containsText" text="OK">
      <formula>NOT(ISERROR(SEARCH("OK",X10)))</formula>
    </cfRule>
  </conditionalFormatting>
  <conditionalFormatting sqref="X12">
    <cfRule type="containsText" priority="22" operator="containsText" text="AMARILLO">
      <formula>NOT(ISERROR(SEARCH("AMARILLO",X12)))</formula>
    </cfRule>
    <cfRule type="containsText" dxfId="133" priority="24" stopIfTrue="1" operator="containsText" text="OK">
      <formula>NOT(ISERROR(SEARCH("OK",X12)))</formula>
    </cfRule>
    <cfRule type="containsText" dxfId="132" priority="21" stopIfTrue="1" operator="containsText" text="EN TERMINO">
      <formula>NOT(ISERROR(SEARCH("EN TERMINO",X12)))</formula>
    </cfRule>
    <cfRule type="containsText" dxfId="131" priority="23" stopIfTrue="1" operator="containsText" text="ALERTA">
      <formula>NOT(ISERROR(SEARCH("ALERTA",X12)))</formula>
    </cfRule>
    <cfRule type="dataBar" priority="25">
      <dataBar>
        <cfvo type="min"/>
        <cfvo type="max"/>
        <color rgb="FF638EC6"/>
      </dataBar>
    </cfRule>
  </conditionalFormatting>
  <conditionalFormatting sqref="X15">
    <cfRule type="containsText" dxfId="130" priority="16" stopIfTrue="1" operator="containsText" text="EN TERMINO">
      <formula>NOT(ISERROR(SEARCH("EN TERMINO",X15)))</formula>
    </cfRule>
    <cfRule type="containsText" priority="17" operator="containsText" text="AMARILLO">
      <formula>NOT(ISERROR(SEARCH("AMARILLO",X15)))</formula>
    </cfRule>
    <cfRule type="containsText" dxfId="129" priority="18" stopIfTrue="1" operator="containsText" text="ALERTA">
      <formula>NOT(ISERROR(SEARCH("ALERTA",X15)))</formula>
    </cfRule>
    <cfRule type="containsText" dxfId="128" priority="19" stopIfTrue="1" operator="containsText" text="OK">
      <formula>NOT(ISERROR(SEARCH("OK",X15)))</formula>
    </cfRule>
    <cfRule type="dataBar" priority="20">
      <dataBar>
        <cfvo type="min"/>
        <cfvo type="max"/>
        <color rgb="FF638EC6"/>
      </dataBar>
    </cfRule>
  </conditionalFormatting>
  <conditionalFormatting sqref="X18">
    <cfRule type="containsText" dxfId="127" priority="11" stopIfTrue="1" operator="containsText" text="EN TERMINO">
      <formula>NOT(ISERROR(SEARCH("EN TERMINO",X18)))</formula>
    </cfRule>
    <cfRule type="containsText" priority="12" operator="containsText" text="AMARILLO">
      <formula>NOT(ISERROR(SEARCH("AMARILLO",X18)))</formula>
    </cfRule>
    <cfRule type="containsText" dxfId="126" priority="13" stopIfTrue="1" operator="containsText" text="ALERTA">
      <formula>NOT(ISERROR(SEARCH("ALERTA",X18)))</formula>
    </cfRule>
    <cfRule type="containsText" dxfId="125" priority="14" stopIfTrue="1" operator="containsText" text="OK">
      <formula>NOT(ISERROR(SEARCH("OK",X18)))</formula>
    </cfRule>
    <cfRule type="dataBar" priority="15">
      <dataBar>
        <cfvo type="min"/>
        <cfvo type="max"/>
        <color rgb="FF638EC6"/>
      </dataBar>
    </cfRule>
  </conditionalFormatting>
  <conditionalFormatting sqref="AG4:AG11">
    <cfRule type="dataBar" priority="5">
      <dataBar>
        <cfvo type="min"/>
        <cfvo type="max"/>
        <color rgb="FF638EC6"/>
      </dataBar>
    </cfRule>
  </conditionalFormatting>
  <conditionalFormatting sqref="AG4:AG12">
    <cfRule type="containsText" priority="2" operator="containsText" text="AMARILLO">
      <formula>NOT(ISERROR(SEARCH("AMARILLO",AG4)))</formula>
    </cfRule>
    <cfRule type="containsText" dxfId="117" priority="3" stopIfTrue="1" operator="containsText" text="ALERTA">
      <formula>NOT(ISERROR(SEARCH("ALERTA",AG4)))</formula>
    </cfRule>
    <cfRule type="containsText" dxfId="116" priority="4" stopIfTrue="1" operator="containsText" text="OK">
      <formula>NOT(ISERROR(SEARCH("OK",AG4)))</formula>
    </cfRule>
    <cfRule type="containsText" dxfId="115" priority="1" stopIfTrue="1" operator="containsText" text="EN TERMINO">
      <formula>NOT(ISERROR(SEARCH("EN TERMINO",AG4)))</formula>
    </cfRule>
  </conditionalFormatting>
  <conditionalFormatting sqref="AG12">
    <cfRule type="dataBar" priority="90">
      <dataBar>
        <cfvo type="min"/>
        <cfvo type="max"/>
        <color rgb="FF638EC6"/>
      </dataBar>
    </cfRule>
  </conditionalFormatting>
  <conditionalFormatting sqref="AG15">
    <cfRule type="containsText" dxfId="114" priority="83" stopIfTrue="1" operator="containsText" text="ALERTA">
      <formula>NOT(ISERROR(SEARCH("ALERTA",AG15)))</formula>
    </cfRule>
    <cfRule type="containsText" dxfId="113" priority="84" stopIfTrue="1" operator="containsText" text="OK">
      <formula>NOT(ISERROR(SEARCH("OK",AG15)))</formula>
    </cfRule>
    <cfRule type="dataBar" priority="85">
      <dataBar>
        <cfvo type="min"/>
        <cfvo type="max"/>
        <color rgb="FF638EC6"/>
      </dataBar>
    </cfRule>
    <cfRule type="containsText" priority="82" operator="containsText" text="AMARILLO">
      <formula>NOT(ISERROR(SEARCH("AMARILLO",AG15)))</formula>
    </cfRule>
    <cfRule type="containsText" dxfId="112" priority="81" stopIfTrue="1" operator="containsText" text="EN TERMINO">
      <formula>NOT(ISERROR(SEARCH("EN TERMINO",AG15)))</formula>
    </cfRule>
  </conditionalFormatting>
  <conditionalFormatting sqref="AG18">
    <cfRule type="containsText" priority="77" operator="containsText" text="AMARILLO">
      <formula>NOT(ISERROR(SEARCH("AMARILLO",AG18)))</formula>
    </cfRule>
    <cfRule type="containsText" dxfId="111" priority="78" stopIfTrue="1" operator="containsText" text="ALERTA">
      <formula>NOT(ISERROR(SEARCH("ALERTA",AG18)))</formula>
    </cfRule>
    <cfRule type="containsText" dxfId="110" priority="79" stopIfTrue="1" operator="containsText" text="OK">
      <formula>NOT(ISERROR(SEARCH("OK",AG18)))</formula>
    </cfRule>
    <cfRule type="dataBar" priority="80">
      <dataBar>
        <cfvo type="min"/>
        <cfvo type="max"/>
        <color rgb="FF638EC6"/>
      </dataBar>
    </cfRule>
    <cfRule type="containsText" dxfId="109" priority="76" stopIfTrue="1" operator="containsText" text="EN TERMINO">
      <formula>NOT(ISERROR(SEARCH("EN TERMINO",AG18)))</formula>
    </cfRule>
  </conditionalFormatting>
  <conditionalFormatting sqref="AP4">
    <cfRule type="containsText" priority="207" operator="containsText" text="AMARILLO">
      <formula>NOT(ISERROR(SEARCH("AMARILLO",AP4)))</formula>
    </cfRule>
    <cfRule type="containsText" dxfId="108" priority="206" stopIfTrue="1" operator="containsText" text="EN TERMINO">
      <formula>NOT(ISERROR(SEARCH("EN TERMINO",AP4)))</formula>
    </cfRule>
    <cfRule type="containsText" dxfId="107" priority="208" stopIfTrue="1" operator="containsText" text="ALERTA">
      <formula>NOT(ISERROR(SEARCH("ALERTA",AP4)))</formula>
    </cfRule>
    <cfRule type="containsText" dxfId="106" priority="209" stopIfTrue="1" operator="containsText" text="OK">
      <formula>NOT(ISERROR(SEARCH("OK",AP4)))</formula>
    </cfRule>
    <cfRule type="dataBar" priority="210">
      <dataBar>
        <cfvo type="min"/>
        <cfvo type="max"/>
        <color rgb="FF638EC6"/>
      </dataBar>
    </cfRule>
  </conditionalFormatting>
  <conditionalFormatting sqref="AP7">
    <cfRule type="containsText" dxfId="105" priority="203" stopIfTrue="1" operator="containsText" text="ALERTA">
      <formula>NOT(ISERROR(SEARCH("ALERTA",AP7)))</formula>
    </cfRule>
    <cfRule type="containsText" dxfId="104" priority="204" stopIfTrue="1" operator="containsText" text="OK">
      <formula>NOT(ISERROR(SEARCH("OK",AP7)))</formula>
    </cfRule>
    <cfRule type="dataBar" priority="205">
      <dataBar>
        <cfvo type="min"/>
        <cfvo type="max"/>
        <color rgb="FF638EC6"/>
      </dataBar>
    </cfRule>
    <cfRule type="containsText" dxfId="103" priority="201" stopIfTrue="1" operator="containsText" text="EN TERMINO">
      <formula>NOT(ISERROR(SEARCH("EN TERMINO",AP7)))</formula>
    </cfRule>
    <cfRule type="containsText" priority="202" operator="containsText" text="AMARILLO">
      <formula>NOT(ISERROR(SEARCH("AMARILLO",AP7)))</formula>
    </cfRule>
  </conditionalFormatting>
  <conditionalFormatting sqref="AP10">
    <cfRule type="dataBar" priority="200">
      <dataBar>
        <cfvo type="min"/>
        <cfvo type="max"/>
        <color rgb="FF638EC6"/>
      </dataBar>
    </cfRule>
    <cfRule type="containsText" dxfId="102" priority="198" stopIfTrue="1" operator="containsText" text="ALERTA">
      <formula>NOT(ISERROR(SEARCH("ALERTA",AP10)))</formula>
    </cfRule>
    <cfRule type="containsText" dxfId="101" priority="199" stopIfTrue="1" operator="containsText" text="OK">
      <formula>NOT(ISERROR(SEARCH("OK",AP10)))</formula>
    </cfRule>
    <cfRule type="containsText" dxfId="100" priority="196" stopIfTrue="1" operator="containsText" text="EN TERMINO">
      <formula>NOT(ISERROR(SEARCH("EN TERMINO",AP10)))</formula>
    </cfRule>
    <cfRule type="containsText" priority="197" operator="containsText" text="AMARILLO">
      <formula>NOT(ISERROR(SEARCH("AMARILLO",AP10)))</formula>
    </cfRule>
  </conditionalFormatting>
  <conditionalFormatting sqref="AP12">
    <cfRule type="containsText" dxfId="99" priority="153" stopIfTrue="1" operator="containsText" text="ALERTA">
      <formula>NOT(ISERROR(SEARCH("ALERTA",AP12)))</formula>
    </cfRule>
    <cfRule type="containsText" dxfId="98" priority="154" stopIfTrue="1" operator="containsText" text="OK">
      <formula>NOT(ISERROR(SEARCH("OK",AP12)))</formula>
    </cfRule>
    <cfRule type="dataBar" priority="155">
      <dataBar>
        <cfvo type="min"/>
        <cfvo type="max"/>
        <color rgb="FF638EC6"/>
      </dataBar>
    </cfRule>
    <cfRule type="containsText" priority="152" operator="containsText" text="AMARILLO">
      <formula>NOT(ISERROR(SEARCH("AMARILLO",AP12)))</formula>
    </cfRule>
    <cfRule type="containsText" dxfId="97" priority="151" stopIfTrue="1" operator="containsText" text="EN TERMINO">
      <formula>NOT(ISERROR(SEARCH("EN TERMINO",AP12)))</formula>
    </cfRule>
  </conditionalFormatting>
  <conditionalFormatting sqref="AP15">
    <cfRule type="dataBar" priority="150">
      <dataBar>
        <cfvo type="min"/>
        <cfvo type="max"/>
        <color rgb="FF638EC6"/>
      </dataBar>
    </cfRule>
    <cfRule type="containsText" dxfId="96" priority="149" stopIfTrue="1" operator="containsText" text="OK">
      <formula>NOT(ISERROR(SEARCH("OK",AP15)))</formula>
    </cfRule>
    <cfRule type="containsText" dxfId="95" priority="148" stopIfTrue="1" operator="containsText" text="ALERTA">
      <formula>NOT(ISERROR(SEARCH("ALERTA",AP15)))</formula>
    </cfRule>
    <cfRule type="containsText" priority="147" operator="containsText" text="AMARILLO">
      <formula>NOT(ISERROR(SEARCH("AMARILLO",AP15)))</formula>
    </cfRule>
    <cfRule type="containsText" dxfId="94" priority="146" stopIfTrue="1" operator="containsText" text="EN TERMINO">
      <formula>NOT(ISERROR(SEARCH("EN TERMINO",AP15)))</formula>
    </cfRule>
  </conditionalFormatting>
  <conditionalFormatting sqref="AP18">
    <cfRule type="containsText" priority="142" operator="containsText" text="AMARILLO">
      <formula>NOT(ISERROR(SEARCH("AMARILLO",AP18)))</formula>
    </cfRule>
    <cfRule type="containsText" dxfId="93" priority="143" stopIfTrue="1" operator="containsText" text="ALERTA">
      <formula>NOT(ISERROR(SEARCH("ALERTA",AP18)))</formula>
    </cfRule>
    <cfRule type="containsText" dxfId="92" priority="144" stopIfTrue="1" operator="containsText" text="OK">
      <formula>NOT(ISERROR(SEARCH("OK",AP18)))</formula>
    </cfRule>
    <cfRule type="dataBar" priority="145">
      <dataBar>
        <cfvo type="min"/>
        <cfvo type="max"/>
        <color rgb="FF638EC6"/>
      </dataBar>
    </cfRule>
    <cfRule type="containsText" dxfId="91" priority="141" stopIfTrue="1" operator="containsText" text="EN TERMINO">
      <formula>NOT(ISERROR(SEARCH("EN TERMINO",AP18)))</formula>
    </cfRule>
  </conditionalFormatting>
  <conditionalFormatting sqref="AY4">
    <cfRule type="containsText" dxfId="90" priority="282" stopIfTrue="1" operator="containsText" text="OK">
      <formula>NOT(ISERROR(SEARCH("OK",AY4)))</formula>
    </cfRule>
    <cfRule type="containsText" dxfId="89" priority="281" stopIfTrue="1" operator="containsText" text="ALERTA">
      <formula>NOT(ISERROR(SEARCH("ALERTA",AY4)))</formula>
    </cfRule>
    <cfRule type="containsText" priority="280" operator="containsText" text="AMARILLO">
      <formula>NOT(ISERROR(SEARCH("AMARILLO",AY4)))</formula>
    </cfRule>
    <cfRule type="containsText" dxfId="88" priority="279" stopIfTrue="1" operator="containsText" text="EN TERMINO">
      <formula>NOT(ISERROR(SEARCH("EN TERMINO",AY4)))</formula>
    </cfRule>
    <cfRule type="dataBar" priority="283">
      <dataBar>
        <cfvo type="min"/>
        <cfvo type="max"/>
        <color rgb="FF638EC6"/>
      </dataBar>
    </cfRule>
  </conditionalFormatting>
  <conditionalFormatting sqref="AY7">
    <cfRule type="dataBar" priority="275">
      <dataBar>
        <cfvo type="min"/>
        <cfvo type="max"/>
        <color rgb="FF638EC6"/>
      </dataBar>
    </cfRule>
    <cfRule type="containsText" dxfId="87" priority="274" stopIfTrue="1" operator="containsText" text="OK">
      <formula>NOT(ISERROR(SEARCH("OK",AY7)))</formula>
    </cfRule>
    <cfRule type="containsText" dxfId="86" priority="273" stopIfTrue="1" operator="containsText" text="ALERTA">
      <formula>NOT(ISERROR(SEARCH("ALERTA",AY7)))</formula>
    </cfRule>
    <cfRule type="containsText" priority="272" operator="containsText" text="AMARILLO">
      <formula>NOT(ISERROR(SEARCH("AMARILLO",AY7)))</formula>
    </cfRule>
    <cfRule type="containsText" dxfId="85" priority="271" stopIfTrue="1" operator="containsText" text="EN TERMINO">
      <formula>NOT(ISERROR(SEARCH("EN TERMINO",AY7)))</formula>
    </cfRule>
  </conditionalFormatting>
  <conditionalFormatting sqref="AY10">
    <cfRule type="containsText" dxfId="84" priority="266" stopIfTrue="1" operator="containsText" text="EN TERMINO">
      <formula>NOT(ISERROR(SEARCH("EN TERMINO",AY10)))</formula>
    </cfRule>
    <cfRule type="containsText" priority="267" operator="containsText" text="AMARILLO">
      <formula>NOT(ISERROR(SEARCH("AMARILLO",AY10)))</formula>
    </cfRule>
    <cfRule type="containsText" dxfId="83" priority="268" stopIfTrue="1" operator="containsText" text="ALERTA">
      <formula>NOT(ISERROR(SEARCH("ALERTA",AY10)))</formula>
    </cfRule>
    <cfRule type="dataBar" priority="270">
      <dataBar>
        <cfvo type="min"/>
        <cfvo type="max"/>
        <color rgb="FF638EC6"/>
      </dataBar>
    </cfRule>
    <cfRule type="containsText" dxfId="82" priority="269" stopIfTrue="1" operator="containsText" text="OK">
      <formula>NOT(ISERROR(SEARCH("OK",AY10)))</formula>
    </cfRule>
  </conditionalFormatting>
  <conditionalFormatting sqref="AY12">
    <cfRule type="containsText" priority="222" operator="containsText" text="AMARILLO">
      <formula>NOT(ISERROR(SEARCH("AMARILLO",AY12)))</formula>
    </cfRule>
    <cfRule type="containsText" dxfId="81" priority="224" stopIfTrue="1" operator="containsText" text="OK">
      <formula>NOT(ISERROR(SEARCH("OK",AY12)))</formula>
    </cfRule>
    <cfRule type="dataBar" priority="225">
      <dataBar>
        <cfvo type="min"/>
        <cfvo type="max"/>
        <color rgb="FF638EC6"/>
      </dataBar>
    </cfRule>
    <cfRule type="containsText" dxfId="80" priority="223" stopIfTrue="1" operator="containsText" text="ALERTA">
      <formula>NOT(ISERROR(SEARCH("ALERTA",AY12)))</formula>
    </cfRule>
    <cfRule type="containsText" dxfId="79" priority="221" stopIfTrue="1" operator="containsText" text="EN TERMINO">
      <formula>NOT(ISERROR(SEARCH("EN TERMINO",AY12)))</formula>
    </cfRule>
  </conditionalFormatting>
  <conditionalFormatting sqref="AY15">
    <cfRule type="containsText" dxfId="78" priority="219" stopIfTrue="1" operator="containsText" text="OK">
      <formula>NOT(ISERROR(SEARCH("OK",AY15)))</formula>
    </cfRule>
    <cfRule type="containsText" dxfId="77" priority="218" stopIfTrue="1" operator="containsText" text="ALERTA">
      <formula>NOT(ISERROR(SEARCH("ALERTA",AY15)))</formula>
    </cfRule>
    <cfRule type="containsText" priority="217" operator="containsText" text="AMARILLO">
      <formula>NOT(ISERROR(SEARCH("AMARILLO",AY15)))</formula>
    </cfRule>
    <cfRule type="containsText" dxfId="76" priority="216" stopIfTrue="1" operator="containsText" text="EN TERMINO">
      <formula>NOT(ISERROR(SEARCH("EN TERMINO",AY15)))</formula>
    </cfRule>
    <cfRule type="dataBar" priority="220">
      <dataBar>
        <cfvo type="min"/>
        <cfvo type="max"/>
        <color rgb="FF638EC6"/>
      </dataBar>
    </cfRule>
  </conditionalFormatting>
  <conditionalFormatting sqref="AY18">
    <cfRule type="containsText" dxfId="75" priority="214" stopIfTrue="1" operator="containsText" text="OK">
      <formula>NOT(ISERROR(SEARCH("OK",AY18)))</formula>
    </cfRule>
    <cfRule type="containsText" dxfId="74" priority="213" stopIfTrue="1" operator="containsText" text="ALERTA">
      <formula>NOT(ISERROR(SEARCH("ALERTA",AY18)))</formula>
    </cfRule>
    <cfRule type="containsText" priority="212" operator="containsText" text="AMARILLO">
      <formula>NOT(ISERROR(SEARCH("AMARILLO",AY18)))</formula>
    </cfRule>
    <cfRule type="containsText" dxfId="73" priority="211" stopIfTrue="1" operator="containsText" text="EN TERMINO">
      <formula>NOT(ISERROR(SEARCH("EN TERMINO",AY18)))</formula>
    </cfRule>
    <cfRule type="dataBar" priority="215">
      <dataBar>
        <cfvo type="min"/>
        <cfvo type="max"/>
        <color rgb="FF638EC6"/>
      </dataBar>
    </cfRule>
  </conditionalFormatting>
  <conditionalFormatting sqref="BH4:BH20">
    <cfRule type="containsText" dxfId="72" priority="277" operator="containsText" text="cerrado">
      <formula>NOT(ISERROR(SEARCH("cerrado",BH4)))</formula>
    </cfRule>
    <cfRule type="containsText" dxfId="71" priority="278" operator="containsText" text="Abierto">
      <formula>NOT(ISERROR(SEARCH("Abierto",BH4)))</formula>
    </cfRule>
    <cfRule type="containsText" dxfId="70" priority="276" operator="containsText" text="cerrada">
      <formula>NOT(ISERROR(SEARCH("cerrada",BH4)))</formula>
    </cfRule>
  </conditionalFormatting>
  <dataValidations count="5">
    <dataValidation type="list" allowBlank="1" showInputMessage="1" showErrorMessage="1" sqref="BE13 BE16 BE19 BE5 BE8" xr:uid="{00000000-0002-0000-0500-000000000000}">
      <formula1>$BK$4:$BL$4</formula1>
    </dataValidation>
    <dataValidation type="list" allowBlank="1" showInputMessage="1" showErrorMessage="1" sqref="BE12 BE15 BE18 BE4 BE10 BE7" xr:uid="{00000000-0002-0000-0500-000001000000}">
      <formula1>$BK$4:$BM$4</formula1>
    </dataValidation>
    <dataValidation allowBlank="1" showDropDown="1" showInputMessage="1" showErrorMessage="1" sqref="BG4:BG20" xr:uid="{00000000-0002-0000-0500-000002000000}"/>
    <dataValidation type="list" allowBlank="1" showInputMessage="1" showErrorMessage="1" sqref="C4:C20" xr:uid="{00000000-0002-0000-0500-000003000000}">
      <formula1>INDIRECT(B4)</formula1>
    </dataValidation>
    <dataValidation type="list" allowBlank="1" showInputMessage="1" showErrorMessage="1" sqref="M6:M10" xr:uid="{00000000-0002-0000-0500-000004000000}">
      <formula1>"Correctiva, Preventiva, Acción de mejora"</formula1>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cellIs" priority="287" operator="equal" id="{BC44A45F-EA24-41EF-8D1C-DDE1B3100AD3}">
            <xm:f>Hoja1!$J$26</xm:f>
            <x14:dxf>
              <fill>
                <patternFill>
                  <bgColor rgb="FFFF0000"/>
                </patternFill>
              </fill>
            </x14:dxf>
          </x14:cfRule>
          <x14:cfRule type="cellIs" priority="288" operator="equal" id="{1CCC4866-ED06-40E5-A943-E2135C7007EC}">
            <xm:f>Hoja1!$J$25</xm:f>
            <x14:dxf>
              <fill>
                <patternFill>
                  <bgColor rgb="FFFFC000"/>
                </patternFill>
              </fill>
            </x14:dxf>
          </x14:cfRule>
          <x14:cfRule type="cellIs" priority="286" operator="equal" id="{18446E08-4CDB-40CD-AAD9-3410318950B5}">
            <xm:f>Hoja1!$J$27</xm:f>
            <x14:dxf>
              <font>
                <color theme="1"/>
              </font>
              <fill>
                <patternFill>
                  <bgColor rgb="FF00B050"/>
                </patternFill>
              </fill>
            </x14:dxf>
          </x14:cfRule>
          <x14:cfRule type="cellIs" priority="285" operator="equal" id="{BD5FB4A5-401C-486F-A7DF-CDC6D00A21DB}">
            <xm:f>Hoja1!#REF!</xm:f>
            <x14:dxf>
              <font>
                <color theme="1"/>
              </font>
              <fill>
                <patternFill>
                  <bgColor rgb="FF00B050"/>
                </patternFill>
              </fill>
            </x14:dxf>
          </x14:cfRule>
          <x14:cfRule type="cellIs" priority="284" operator="equal" id="{73FC6C80-8C7C-43ED-A1F4-0C7F7DA09F80}">
            <xm:f>Hoja1!$J$28</xm:f>
            <x14:dxf>
              <fill>
                <patternFill>
                  <bgColor rgb="FFFFC000"/>
                </patternFill>
              </fill>
            </x14:dxf>
          </x14:cfRule>
          <x14:cfRule type="cellIs" priority="290" operator="equal" id="{BBE72E00-E1A3-4346-94FF-5478774BE5FC}">
            <xm:f>Hoja1!$J$23</xm:f>
            <x14:dxf>
              <font>
                <strike val="0"/>
              </font>
              <fill>
                <patternFill>
                  <bgColor rgb="FFFFFF00"/>
                </patternFill>
              </fill>
            </x14:dxf>
          </x14:cfRule>
          <x14:cfRule type="cellIs" priority="289" operator="equal" id="{6E3AF996-4302-424C-8419-BACADF3D77B1}">
            <xm:f>Hoja1!$J$24</xm:f>
            <x14:dxf>
              <fill>
                <patternFill>
                  <bgColor rgb="FFFFFF00"/>
                </patternFill>
              </fill>
            </x14:dxf>
          </x14:cfRule>
          <xm:sqref>AA4:AA20 AJ4:AJ20 AS4:AS20 BA4:BA20</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500-000005000000}">
          <x14:formula1>
            <xm:f>Hoja1!$B$5:$B$6</xm:f>
          </x14:formula1>
          <xm:sqref>BB4:BD20</xm:sqref>
        </x14:dataValidation>
        <x14:dataValidation type="list" allowBlank="1" showInputMessage="1" showErrorMessage="1" xr:uid="{00000000-0002-0000-0500-000006000000}">
          <x14:formula1>
            <xm:f>Hoja1!$F$23:$F$25</xm:f>
          </x14:formula1>
          <xm:sqref>M11:M20</xm:sqref>
        </x14:dataValidation>
        <x14:dataValidation type="list" allowBlank="1" showInputMessage="1" showErrorMessage="1" xr:uid="{00000000-0002-0000-0500-000007000000}">
          <x14:formula1>
            <xm:f>Hoja1!$L$23:$L$24</xm:f>
          </x14:formula1>
          <xm:sqref>BF4:BF20</xm:sqref>
        </x14:dataValidation>
        <x14:dataValidation type="list" allowBlank="1" showInputMessage="1" showErrorMessage="1" xr:uid="{00000000-0002-0000-0500-000008000000}">
          <x14:formula1>
            <xm:f>Hoja1!$I$1:$J$1</xm:f>
          </x14:formula1>
          <xm:sqref>B4:B20</xm:sqref>
        </x14:dataValidation>
        <x14:dataValidation type="list" allowBlank="1" showInputMessage="1" showErrorMessage="1" xr:uid="{00000000-0002-0000-0500-000009000000}">
          <x14:formula1>
            <xm:f>Hoja1!$J$23:$J$28</xm:f>
          </x14:formula1>
          <xm:sqref>BA4:BA20 AS4:AS20 AJ4:AJ20 AA4:AA20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N42"/>
  <sheetViews>
    <sheetView tabSelected="1" topLeftCell="B1" workbookViewId="0">
      <pane ySplit="2" topLeftCell="A14" activePane="bottomLeft" state="frozen"/>
      <selection pane="bottomLeft" activeCell="F18" sqref="F18"/>
    </sheetView>
  </sheetViews>
  <sheetFormatPr baseColWidth="10" defaultColWidth="11.42578125" defaultRowHeight="16.5" x14ac:dyDescent="0.3"/>
  <cols>
    <col min="1" max="2" width="11.42578125" style="162"/>
    <col min="3" max="3" width="15.42578125" style="162" customWidth="1"/>
    <col min="4" max="4" width="32.140625" style="309" customWidth="1"/>
    <col min="5" max="5" width="13.5703125" style="162" customWidth="1"/>
    <col min="6" max="6" width="14.5703125" style="162" customWidth="1"/>
    <col min="7" max="16384" width="11.42578125" style="162"/>
  </cols>
  <sheetData>
    <row r="1" spans="3:14" ht="31.5" customHeight="1" x14ac:dyDescent="0.3">
      <c r="C1" s="312" t="s">
        <v>431</v>
      </c>
      <c r="D1" s="312"/>
      <c r="E1" s="312"/>
      <c r="F1" s="312"/>
      <c r="G1" s="312"/>
      <c r="H1" s="312"/>
      <c r="I1" s="312"/>
      <c r="J1" s="312"/>
      <c r="K1" s="312"/>
      <c r="L1" s="312"/>
      <c r="M1" s="312"/>
      <c r="N1" s="312"/>
    </row>
    <row r="2" spans="3:14" s="174" customFormat="1" ht="45" x14ac:dyDescent="0.25">
      <c r="C2" s="287" t="s">
        <v>432</v>
      </c>
      <c r="D2" s="288" t="s">
        <v>433</v>
      </c>
      <c r="E2" s="289" t="s">
        <v>434</v>
      </c>
      <c r="F2" s="290" t="s">
        <v>435</v>
      </c>
      <c r="G2" s="288" t="s">
        <v>436</v>
      </c>
      <c r="H2" s="291" t="s">
        <v>437</v>
      </c>
      <c r="I2" s="291" t="s">
        <v>438</v>
      </c>
      <c r="J2" s="291" t="s">
        <v>439</v>
      </c>
      <c r="K2" s="292" t="s">
        <v>440</v>
      </c>
      <c r="L2" s="293" t="s">
        <v>441</v>
      </c>
    </row>
    <row r="3" spans="3:14" ht="50.1" customHeight="1" x14ac:dyDescent="0.3">
      <c r="C3" s="287" t="s">
        <v>443</v>
      </c>
      <c r="D3" s="307" t="s">
        <v>123</v>
      </c>
      <c r="E3" s="294">
        <v>3</v>
      </c>
      <c r="F3" s="295">
        <v>2</v>
      </c>
      <c r="G3" s="296">
        <v>3</v>
      </c>
      <c r="H3" s="296">
        <v>2</v>
      </c>
      <c r="I3" s="296" t="s">
        <v>442</v>
      </c>
      <c r="J3" s="296"/>
      <c r="K3" s="297" t="s">
        <v>442</v>
      </c>
      <c r="L3" s="298">
        <v>1</v>
      </c>
    </row>
    <row r="4" spans="3:14" ht="27.95" customHeight="1" x14ac:dyDescent="0.3">
      <c r="C4" s="313" t="s">
        <v>444</v>
      </c>
      <c r="D4" s="307" t="s">
        <v>275</v>
      </c>
      <c r="E4" s="294">
        <v>10</v>
      </c>
      <c r="F4" s="295">
        <v>10</v>
      </c>
      <c r="G4" s="296">
        <v>10</v>
      </c>
      <c r="H4" s="296">
        <v>9</v>
      </c>
      <c r="I4" s="296" t="s">
        <v>442</v>
      </c>
      <c r="J4" s="296">
        <v>1</v>
      </c>
      <c r="K4" s="297"/>
      <c r="L4" s="298" t="s">
        <v>442</v>
      </c>
    </row>
    <row r="5" spans="3:14" ht="27.95" customHeight="1" x14ac:dyDescent="0.3">
      <c r="C5" s="314"/>
      <c r="D5" s="307" t="s">
        <v>445</v>
      </c>
      <c r="E5" s="294">
        <v>6</v>
      </c>
      <c r="F5" s="295">
        <v>5</v>
      </c>
      <c r="G5" s="296">
        <v>7</v>
      </c>
      <c r="H5" s="296">
        <v>6</v>
      </c>
      <c r="I5" s="296" t="s">
        <v>442</v>
      </c>
      <c r="J5" s="296"/>
      <c r="K5" s="297">
        <v>1</v>
      </c>
      <c r="L5" s="296"/>
    </row>
    <row r="6" spans="3:14" ht="27.95" customHeight="1" x14ac:dyDescent="0.3">
      <c r="C6" s="314"/>
      <c r="D6" s="307" t="s">
        <v>173</v>
      </c>
      <c r="E6" s="294">
        <v>2</v>
      </c>
      <c r="F6" s="295">
        <v>1</v>
      </c>
      <c r="G6" s="296">
        <v>2</v>
      </c>
      <c r="H6" s="296">
        <v>1</v>
      </c>
      <c r="I6" s="296" t="s">
        <v>442</v>
      </c>
      <c r="J6" s="296"/>
      <c r="K6" s="297" t="s">
        <v>442</v>
      </c>
      <c r="L6" s="296">
        <v>1</v>
      </c>
    </row>
    <row r="7" spans="3:14" ht="27.95" customHeight="1" x14ac:dyDescent="0.3">
      <c r="C7" s="314"/>
      <c r="D7" s="307" t="s">
        <v>298</v>
      </c>
      <c r="E7" s="294">
        <v>2</v>
      </c>
      <c r="F7" s="295">
        <v>1</v>
      </c>
      <c r="G7" s="296">
        <v>3</v>
      </c>
      <c r="H7" s="296">
        <v>2</v>
      </c>
      <c r="I7" s="296" t="s">
        <v>442</v>
      </c>
      <c r="J7" s="296"/>
      <c r="K7" s="297">
        <v>1</v>
      </c>
      <c r="L7" s="298"/>
    </row>
    <row r="8" spans="3:14" ht="27.95" customHeight="1" x14ac:dyDescent="0.3">
      <c r="C8" s="314"/>
      <c r="D8" s="307" t="s">
        <v>191</v>
      </c>
      <c r="E8" s="294">
        <v>4</v>
      </c>
      <c r="F8" s="295">
        <v>4</v>
      </c>
      <c r="G8" s="296">
        <v>7</v>
      </c>
      <c r="H8" s="296">
        <v>5</v>
      </c>
      <c r="I8" s="296">
        <v>2</v>
      </c>
      <c r="J8" s="296"/>
      <c r="K8" s="297" t="s">
        <v>442</v>
      </c>
      <c r="L8" s="298" t="s">
        <v>442</v>
      </c>
    </row>
    <row r="9" spans="3:14" ht="27.95" customHeight="1" x14ac:dyDescent="0.3">
      <c r="C9" s="314"/>
      <c r="D9" s="307" t="s">
        <v>220</v>
      </c>
      <c r="E9" s="294">
        <v>2</v>
      </c>
      <c r="F9" s="295">
        <v>2</v>
      </c>
      <c r="G9" s="296">
        <v>3</v>
      </c>
      <c r="H9" s="296">
        <v>2</v>
      </c>
      <c r="I9" s="296" t="s">
        <v>442</v>
      </c>
      <c r="J9" s="296">
        <v>1</v>
      </c>
      <c r="K9" s="297" t="s">
        <v>442</v>
      </c>
      <c r="L9" s="298"/>
    </row>
    <row r="10" spans="3:14" ht="27.95" customHeight="1" x14ac:dyDescent="0.3">
      <c r="C10" s="314"/>
      <c r="D10" s="307" t="s">
        <v>446</v>
      </c>
      <c r="E10" s="294">
        <v>5</v>
      </c>
      <c r="F10" s="295">
        <v>5</v>
      </c>
      <c r="G10" s="296">
        <v>5</v>
      </c>
      <c r="H10" s="296">
        <v>1</v>
      </c>
      <c r="I10" s="296">
        <v>4</v>
      </c>
      <c r="J10" s="296"/>
      <c r="K10" s="297" t="s">
        <v>442</v>
      </c>
      <c r="L10" s="298" t="s">
        <v>442</v>
      </c>
    </row>
    <row r="11" spans="3:14" ht="27.95" customHeight="1" x14ac:dyDescent="0.3">
      <c r="C11" s="314"/>
      <c r="D11" s="307" t="s">
        <v>447</v>
      </c>
      <c r="E11" s="294">
        <v>6</v>
      </c>
      <c r="F11" s="295">
        <v>6</v>
      </c>
      <c r="G11" s="296">
        <v>6</v>
      </c>
      <c r="H11" s="296">
        <v>5</v>
      </c>
      <c r="I11" s="296">
        <v>1</v>
      </c>
      <c r="J11" s="296"/>
      <c r="K11" s="297" t="s">
        <v>442</v>
      </c>
      <c r="L11" s="298" t="s">
        <v>442</v>
      </c>
    </row>
    <row r="12" spans="3:14" ht="27.95" customHeight="1" x14ac:dyDescent="0.3">
      <c r="C12" s="314"/>
      <c r="D12" s="307" t="s">
        <v>311</v>
      </c>
      <c r="E12" s="294">
        <v>8</v>
      </c>
      <c r="F12" s="295">
        <v>6</v>
      </c>
      <c r="G12" s="296">
        <v>12</v>
      </c>
      <c r="H12" s="296">
        <v>8</v>
      </c>
      <c r="I12" s="296">
        <v>2</v>
      </c>
      <c r="J12" s="296"/>
      <c r="K12" s="297"/>
      <c r="L12" s="298">
        <v>2</v>
      </c>
    </row>
    <row r="13" spans="3:14" ht="27.95" customHeight="1" x14ac:dyDescent="0.3">
      <c r="C13" s="314"/>
      <c r="D13" s="307" t="s">
        <v>224</v>
      </c>
      <c r="E13" s="294">
        <v>7</v>
      </c>
      <c r="F13" s="295">
        <v>1</v>
      </c>
      <c r="G13" s="296">
        <v>13</v>
      </c>
      <c r="H13" s="296" t="s">
        <v>442</v>
      </c>
      <c r="I13" s="296">
        <v>3</v>
      </c>
      <c r="J13" s="296">
        <v>6</v>
      </c>
      <c r="K13" s="297">
        <v>1</v>
      </c>
      <c r="L13" s="298">
        <v>3</v>
      </c>
    </row>
    <row r="14" spans="3:14" ht="27.95" customHeight="1" x14ac:dyDescent="0.3">
      <c r="C14" s="315"/>
      <c r="D14" s="307" t="s">
        <v>123</v>
      </c>
      <c r="E14" s="294">
        <v>3</v>
      </c>
      <c r="F14" s="295">
        <v>3</v>
      </c>
      <c r="G14" s="296">
        <v>3</v>
      </c>
      <c r="H14" s="296" t="s">
        <v>442</v>
      </c>
      <c r="I14" s="296">
        <v>1</v>
      </c>
      <c r="J14" s="296">
        <v>2</v>
      </c>
      <c r="K14" s="297"/>
      <c r="L14" s="298"/>
      <c r="M14" s="167"/>
      <c r="N14" s="167"/>
    </row>
    <row r="15" spans="3:14" ht="27.95" customHeight="1" x14ac:dyDescent="0.3">
      <c r="C15" s="316" t="s">
        <v>448</v>
      </c>
      <c r="D15" s="307" t="s">
        <v>140</v>
      </c>
      <c r="E15" s="294">
        <v>4</v>
      </c>
      <c r="F15" s="295">
        <v>3</v>
      </c>
      <c r="G15" s="296">
        <v>7</v>
      </c>
      <c r="H15" s="296">
        <v>6</v>
      </c>
      <c r="I15" s="296" t="s">
        <v>442</v>
      </c>
      <c r="J15" s="296"/>
      <c r="K15" s="299" t="s">
        <v>442</v>
      </c>
      <c r="L15" s="298">
        <v>1</v>
      </c>
    </row>
    <row r="16" spans="3:14" ht="27.95" customHeight="1" x14ac:dyDescent="0.3">
      <c r="C16" s="316"/>
      <c r="D16" s="307" t="s">
        <v>150</v>
      </c>
      <c r="E16" s="294">
        <v>3</v>
      </c>
      <c r="F16" s="295">
        <v>2</v>
      </c>
      <c r="G16" s="296">
        <v>5</v>
      </c>
      <c r="H16" s="296">
        <v>4</v>
      </c>
      <c r="I16" s="296" t="s">
        <v>442</v>
      </c>
      <c r="J16" s="296"/>
      <c r="K16" s="299" t="s">
        <v>442</v>
      </c>
      <c r="L16" s="298">
        <v>1</v>
      </c>
    </row>
    <row r="17" spans="3:14" ht="27.95" customHeight="1" x14ac:dyDescent="0.3">
      <c r="C17" s="316"/>
      <c r="D17" s="307" t="s">
        <v>449</v>
      </c>
      <c r="E17" s="294">
        <v>1</v>
      </c>
      <c r="F17" s="295" t="s">
        <v>442</v>
      </c>
      <c r="G17" s="296">
        <v>1</v>
      </c>
      <c r="H17" s="296" t="s">
        <v>442</v>
      </c>
      <c r="I17" s="296" t="s">
        <v>442</v>
      </c>
      <c r="J17" s="296"/>
      <c r="K17" s="299" t="s">
        <v>442</v>
      </c>
      <c r="L17" s="298">
        <v>1</v>
      </c>
    </row>
    <row r="18" spans="3:14" ht="27.95" customHeight="1" x14ac:dyDescent="0.3">
      <c r="C18" s="316"/>
      <c r="D18" s="307" t="s">
        <v>450</v>
      </c>
      <c r="E18" s="294">
        <v>2</v>
      </c>
      <c r="F18" s="295" t="s">
        <v>442</v>
      </c>
      <c r="G18" s="296">
        <v>2</v>
      </c>
      <c r="H18" s="296" t="s">
        <v>442</v>
      </c>
      <c r="I18" s="296" t="s">
        <v>442</v>
      </c>
      <c r="J18" s="296"/>
      <c r="K18" s="299" t="s">
        <v>442</v>
      </c>
      <c r="L18" s="298">
        <v>2</v>
      </c>
    </row>
    <row r="19" spans="3:14" ht="27.95" customHeight="1" x14ac:dyDescent="0.3">
      <c r="C19" s="316"/>
      <c r="D19" s="307" t="s">
        <v>445</v>
      </c>
      <c r="E19" s="306">
        <v>1</v>
      </c>
      <c r="F19" s="295" t="s">
        <v>442</v>
      </c>
      <c r="G19" s="296">
        <v>1</v>
      </c>
      <c r="H19" s="296" t="s">
        <v>442</v>
      </c>
      <c r="I19" s="296" t="s">
        <v>442</v>
      </c>
      <c r="J19" s="296"/>
      <c r="K19" s="297" t="s">
        <v>442</v>
      </c>
      <c r="L19" s="296">
        <v>1</v>
      </c>
    </row>
    <row r="20" spans="3:14" ht="27.95" customHeight="1" x14ac:dyDescent="0.3">
      <c r="C20" s="316"/>
      <c r="D20" s="307" t="s">
        <v>169</v>
      </c>
      <c r="E20" s="294">
        <v>1</v>
      </c>
      <c r="F20" s="295" t="s">
        <v>442</v>
      </c>
      <c r="G20" s="296">
        <v>1</v>
      </c>
      <c r="H20" s="296" t="s">
        <v>442</v>
      </c>
      <c r="I20" s="296" t="s">
        <v>442</v>
      </c>
      <c r="J20" s="296"/>
      <c r="K20" s="297" t="s">
        <v>442</v>
      </c>
      <c r="L20" s="298">
        <v>1</v>
      </c>
    </row>
    <row r="21" spans="3:14" ht="27.95" customHeight="1" x14ac:dyDescent="0.3">
      <c r="C21" s="316"/>
      <c r="D21" s="307" t="s">
        <v>173</v>
      </c>
      <c r="E21" s="294">
        <v>1</v>
      </c>
      <c r="F21" s="295" t="s">
        <v>442</v>
      </c>
      <c r="G21" s="296">
        <v>1</v>
      </c>
      <c r="H21" s="296" t="s">
        <v>442</v>
      </c>
      <c r="I21" s="296" t="s">
        <v>442</v>
      </c>
      <c r="J21" s="296"/>
      <c r="K21" s="297" t="s">
        <v>442</v>
      </c>
      <c r="L21" s="298">
        <v>1</v>
      </c>
    </row>
    <row r="22" spans="3:14" ht="27.95" customHeight="1" x14ac:dyDescent="0.3">
      <c r="C22" s="316"/>
      <c r="D22" s="307" t="s">
        <v>451</v>
      </c>
      <c r="E22" s="294">
        <v>1</v>
      </c>
      <c r="F22" s="295" t="s">
        <v>442</v>
      </c>
      <c r="G22" s="296">
        <v>1</v>
      </c>
      <c r="H22" s="296" t="s">
        <v>442</v>
      </c>
      <c r="I22" s="296" t="s">
        <v>442</v>
      </c>
      <c r="J22" s="296"/>
      <c r="K22" s="297" t="s">
        <v>442</v>
      </c>
      <c r="L22" s="298">
        <v>1</v>
      </c>
    </row>
    <row r="23" spans="3:14" ht="27.95" customHeight="1" x14ac:dyDescent="0.3">
      <c r="C23" s="316"/>
      <c r="D23" s="307" t="s">
        <v>452</v>
      </c>
      <c r="E23" s="294">
        <v>3</v>
      </c>
      <c r="F23" s="295" t="s">
        <v>442</v>
      </c>
      <c r="G23" s="296">
        <v>3</v>
      </c>
      <c r="H23" s="296" t="s">
        <v>442</v>
      </c>
      <c r="I23" s="296" t="s">
        <v>442</v>
      </c>
      <c r="J23" s="296"/>
      <c r="K23" s="297" t="s">
        <v>442</v>
      </c>
      <c r="L23" s="298">
        <v>3</v>
      </c>
    </row>
    <row r="24" spans="3:14" ht="27.95" customHeight="1" x14ac:dyDescent="0.3">
      <c r="C24" s="316"/>
      <c r="D24" s="307" t="s">
        <v>191</v>
      </c>
      <c r="E24" s="294">
        <v>3</v>
      </c>
      <c r="F24" s="295" t="s">
        <v>442</v>
      </c>
      <c r="G24" s="296">
        <v>3</v>
      </c>
      <c r="H24" s="296" t="s">
        <v>442</v>
      </c>
      <c r="I24" s="296" t="s">
        <v>442</v>
      </c>
      <c r="J24" s="296"/>
      <c r="K24" s="297" t="s">
        <v>442</v>
      </c>
      <c r="L24" s="298">
        <v>3</v>
      </c>
    </row>
    <row r="25" spans="3:14" ht="27.95" customHeight="1" x14ac:dyDescent="0.3">
      <c r="C25" s="316"/>
      <c r="D25" s="307" t="s">
        <v>199</v>
      </c>
      <c r="E25" s="294">
        <v>1</v>
      </c>
      <c r="F25" s="295" t="s">
        <v>442</v>
      </c>
      <c r="G25" s="296">
        <v>1</v>
      </c>
      <c r="H25" s="296" t="s">
        <v>442</v>
      </c>
      <c r="I25" s="296" t="s">
        <v>442</v>
      </c>
      <c r="J25" s="296"/>
      <c r="K25" s="297" t="s">
        <v>442</v>
      </c>
      <c r="L25" s="298">
        <v>1</v>
      </c>
    </row>
    <row r="26" spans="3:14" ht="27.95" customHeight="1" x14ac:dyDescent="0.3">
      <c r="C26" s="316"/>
      <c r="D26" s="307" t="s">
        <v>206</v>
      </c>
      <c r="E26" s="294">
        <v>1</v>
      </c>
      <c r="F26" s="295" t="s">
        <v>442</v>
      </c>
      <c r="G26" s="296">
        <v>1</v>
      </c>
      <c r="H26" s="296" t="s">
        <v>442</v>
      </c>
      <c r="I26" s="296" t="s">
        <v>442</v>
      </c>
      <c r="J26" s="296"/>
      <c r="K26" s="297" t="s">
        <v>442</v>
      </c>
      <c r="L26" s="298">
        <v>1</v>
      </c>
    </row>
    <row r="27" spans="3:14" ht="27.95" customHeight="1" x14ac:dyDescent="0.3">
      <c r="C27" s="316"/>
      <c r="D27" s="307" t="s">
        <v>212</v>
      </c>
      <c r="E27" s="294">
        <v>1</v>
      </c>
      <c r="F27" s="295" t="s">
        <v>442</v>
      </c>
      <c r="G27" s="296">
        <v>1</v>
      </c>
      <c r="H27" s="296" t="s">
        <v>442</v>
      </c>
      <c r="I27" s="296" t="s">
        <v>442</v>
      </c>
      <c r="J27" s="296"/>
      <c r="K27" s="297" t="s">
        <v>442</v>
      </c>
      <c r="L27" s="298">
        <v>1</v>
      </c>
    </row>
    <row r="28" spans="3:14" ht="27.95" customHeight="1" x14ac:dyDescent="0.3">
      <c r="C28" s="316"/>
      <c r="D28" s="307" t="s">
        <v>453</v>
      </c>
      <c r="E28" s="294">
        <v>13</v>
      </c>
      <c r="F28" s="295">
        <v>13</v>
      </c>
      <c r="G28" s="296">
        <v>13</v>
      </c>
      <c r="H28" s="296">
        <v>12</v>
      </c>
      <c r="I28" s="296">
        <v>1</v>
      </c>
      <c r="J28" s="296"/>
      <c r="K28" s="297" t="s">
        <v>442</v>
      </c>
      <c r="L28" s="298" t="s">
        <v>442</v>
      </c>
    </row>
    <row r="29" spans="3:14" ht="27.95" customHeight="1" x14ac:dyDescent="0.3">
      <c r="C29" s="316"/>
      <c r="D29" s="307" t="s">
        <v>215</v>
      </c>
      <c r="E29" s="294">
        <v>1</v>
      </c>
      <c r="F29" s="295" t="s">
        <v>442</v>
      </c>
      <c r="G29" s="296">
        <v>2</v>
      </c>
      <c r="H29" s="296" t="s">
        <v>442</v>
      </c>
      <c r="I29" s="296" t="s">
        <v>442</v>
      </c>
      <c r="J29" s="296"/>
      <c r="K29" s="297" t="s">
        <v>442</v>
      </c>
      <c r="L29" s="298">
        <v>2</v>
      </c>
    </row>
    <row r="30" spans="3:14" ht="27.95" customHeight="1" x14ac:dyDescent="0.3">
      <c r="C30" s="316"/>
      <c r="D30" s="307" t="s">
        <v>220</v>
      </c>
      <c r="E30" s="294">
        <v>1</v>
      </c>
      <c r="F30" s="295" t="s">
        <v>442</v>
      </c>
      <c r="G30" s="296">
        <v>1</v>
      </c>
      <c r="H30" s="296" t="s">
        <v>442</v>
      </c>
      <c r="I30" s="296" t="s">
        <v>442</v>
      </c>
      <c r="J30" s="296"/>
      <c r="K30" s="297" t="s">
        <v>442</v>
      </c>
      <c r="L30" s="298">
        <v>1</v>
      </c>
    </row>
    <row r="31" spans="3:14" ht="27.95" customHeight="1" x14ac:dyDescent="0.3">
      <c r="C31" s="316"/>
      <c r="D31" s="307" t="s">
        <v>454</v>
      </c>
      <c r="E31" s="294">
        <v>6</v>
      </c>
      <c r="F31" s="295">
        <v>6</v>
      </c>
      <c r="G31" s="296">
        <v>6</v>
      </c>
      <c r="H31" s="296">
        <v>1</v>
      </c>
      <c r="I31" s="296">
        <v>5</v>
      </c>
      <c r="J31" s="296"/>
      <c r="K31" s="297" t="s">
        <v>442</v>
      </c>
      <c r="L31" s="298" t="s">
        <v>442</v>
      </c>
    </row>
    <row r="32" spans="3:14" ht="27.95" customHeight="1" x14ac:dyDescent="0.3">
      <c r="C32" s="316"/>
      <c r="D32" s="307" t="s">
        <v>455</v>
      </c>
      <c r="E32" s="294">
        <v>3</v>
      </c>
      <c r="F32" s="295">
        <v>3</v>
      </c>
      <c r="G32" s="296">
        <v>3</v>
      </c>
      <c r="H32" s="296" t="s">
        <v>442</v>
      </c>
      <c r="I32" s="296">
        <v>3</v>
      </c>
      <c r="J32" s="296"/>
      <c r="K32" s="297" t="s">
        <v>442</v>
      </c>
      <c r="L32" s="298" t="s">
        <v>442</v>
      </c>
      <c r="M32" s="167"/>
      <c r="N32" s="167"/>
    </row>
    <row r="33" spans="3:12" ht="27.95" customHeight="1" x14ac:dyDescent="0.3">
      <c r="C33" s="316"/>
      <c r="D33" s="307" t="s">
        <v>224</v>
      </c>
      <c r="E33" s="294">
        <v>2</v>
      </c>
      <c r="F33" s="295">
        <v>2</v>
      </c>
      <c r="G33" s="296">
        <v>7</v>
      </c>
      <c r="H33" s="296" t="s">
        <v>442</v>
      </c>
      <c r="I33" s="296">
        <v>4</v>
      </c>
      <c r="J33" s="296">
        <v>3</v>
      </c>
      <c r="K33" s="297"/>
      <c r="L33" s="298" t="s">
        <v>442</v>
      </c>
    </row>
    <row r="34" spans="3:12" ht="27.95" customHeight="1" x14ac:dyDescent="0.3">
      <c r="C34" s="317"/>
      <c r="D34" s="307" t="s">
        <v>123</v>
      </c>
      <c r="E34" s="294">
        <v>4</v>
      </c>
      <c r="F34" s="295">
        <v>4</v>
      </c>
      <c r="G34" s="296">
        <v>6</v>
      </c>
      <c r="H34" s="296" t="s">
        <v>442</v>
      </c>
      <c r="I34" s="296">
        <v>3</v>
      </c>
      <c r="J34" s="296">
        <v>3</v>
      </c>
      <c r="K34" s="297" t="s">
        <v>442</v>
      </c>
      <c r="L34" s="298"/>
    </row>
    <row r="35" spans="3:12" ht="27.95" customHeight="1" x14ac:dyDescent="0.3">
      <c r="C35" s="318" t="s">
        <v>456</v>
      </c>
      <c r="D35" s="307" t="s">
        <v>206</v>
      </c>
      <c r="E35" s="294">
        <v>4</v>
      </c>
      <c r="F35" s="295">
        <v>2</v>
      </c>
      <c r="G35" s="296">
        <v>4</v>
      </c>
      <c r="H35" s="296">
        <v>2</v>
      </c>
      <c r="I35" s="296" t="s">
        <v>442</v>
      </c>
      <c r="J35" s="296"/>
      <c r="K35" s="297"/>
      <c r="L35" s="298">
        <v>2</v>
      </c>
    </row>
    <row r="36" spans="3:12" ht="27.95" customHeight="1" x14ac:dyDescent="0.3">
      <c r="C36" s="319"/>
      <c r="D36" s="307" t="s">
        <v>455</v>
      </c>
      <c r="E36" s="294">
        <v>2</v>
      </c>
      <c r="F36" s="295">
        <v>1</v>
      </c>
      <c r="G36" s="296">
        <v>2</v>
      </c>
      <c r="H36" s="296">
        <v>1</v>
      </c>
      <c r="I36" s="296" t="s">
        <v>442</v>
      </c>
      <c r="J36" s="296"/>
      <c r="K36" s="297" t="s">
        <v>442</v>
      </c>
      <c r="L36" s="298">
        <v>1</v>
      </c>
    </row>
    <row r="37" spans="3:12" ht="27.95" customHeight="1" x14ac:dyDescent="0.3">
      <c r="C37" s="320"/>
      <c r="D37" s="307" t="s">
        <v>407</v>
      </c>
      <c r="E37" s="294">
        <v>4</v>
      </c>
      <c r="F37" s="295" t="s">
        <v>442</v>
      </c>
      <c r="G37" s="296">
        <v>4</v>
      </c>
      <c r="H37" s="296" t="s">
        <v>442</v>
      </c>
      <c r="I37" s="296" t="s">
        <v>442</v>
      </c>
      <c r="J37" s="296"/>
      <c r="K37" s="297" t="s">
        <v>442</v>
      </c>
      <c r="L37" s="298">
        <v>4</v>
      </c>
    </row>
    <row r="38" spans="3:12" ht="39.950000000000003" customHeight="1" x14ac:dyDescent="0.3">
      <c r="C38" s="316" t="s">
        <v>457</v>
      </c>
      <c r="D38" s="307" t="s">
        <v>458</v>
      </c>
      <c r="E38" s="300">
        <v>2</v>
      </c>
      <c r="F38" s="300">
        <v>2</v>
      </c>
      <c r="G38" s="296">
        <v>2</v>
      </c>
      <c r="H38" s="296">
        <v>1</v>
      </c>
      <c r="I38" s="296">
        <v>1</v>
      </c>
      <c r="J38" s="296"/>
      <c r="K38" s="297" t="s">
        <v>442</v>
      </c>
      <c r="L38" s="296" t="s">
        <v>442</v>
      </c>
    </row>
    <row r="39" spans="3:12" ht="27.95" customHeight="1" x14ac:dyDescent="0.3">
      <c r="C39" s="316"/>
      <c r="D39" s="307" t="s">
        <v>254</v>
      </c>
      <c r="E39" s="300">
        <v>6</v>
      </c>
      <c r="F39" s="300">
        <v>3</v>
      </c>
      <c r="G39" s="296">
        <v>10</v>
      </c>
      <c r="H39" s="296">
        <v>5</v>
      </c>
      <c r="I39" s="296">
        <v>2</v>
      </c>
      <c r="J39" s="296">
        <v>1</v>
      </c>
      <c r="K39" s="297" t="s">
        <v>442</v>
      </c>
      <c r="L39" s="296">
        <v>2</v>
      </c>
    </row>
    <row r="40" spans="3:12" ht="27.95" customHeight="1" x14ac:dyDescent="0.3">
      <c r="C40" s="317"/>
      <c r="D40" s="307" t="s">
        <v>123</v>
      </c>
      <c r="E40" s="300">
        <v>3</v>
      </c>
      <c r="F40" s="300">
        <v>3</v>
      </c>
      <c r="G40" s="296">
        <v>3</v>
      </c>
      <c r="H40" s="296" t="s">
        <v>442</v>
      </c>
      <c r="I40" s="296">
        <v>3</v>
      </c>
      <c r="J40" s="296"/>
      <c r="K40" s="297" t="s">
        <v>442</v>
      </c>
      <c r="L40" s="296" t="s">
        <v>442</v>
      </c>
    </row>
    <row r="41" spans="3:12" x14ac:dyDescent="0.3">
      <c r="C41" s="310" t="s">
        <v>459</v>
      </c>
      <c r="D41" s="311"/>
      <c r="E41" s="301">
        <f>SUM(E3:E40)</f>
        <v>132</v>
      </c>
      <c r="F41" s="301">
        <f>SUM(F3:F40)</f>
        <v>90</v>
      </c>
      <c r="G41" s="301">
        <f>SUM(G3:G40)</f>
        <v>165</v>
      </c>
      <c r="H41" s="301">
        <f t="shared" ref="H41:L41" si="0">SUM(H3:H40)</f>
        <v>73</v>
      </c>
      <c r="I41" s="301">
        <f t="shared" si="0"/>
        <v>35</v>
      </c>
      <c r="J41" s="301">
        <f t="shared" si="0"/>
        <v>17</v>
      </c>
      <c r="K41" s="301">
        <f t="shared" si="0"/>
        <v>3</v>
      </c>
      <c r="L41" s="301">
        <f t="shared" si="0"/>
        <v>37</v>
      </c>
    </row>
    <row r="42" spans="3:12" x14ac:dyDescent="0.3">
      <c r="C42" s="286"/>
      <c r="D42" s="308"/>
      <c r="E42" s="302"/>
      <c r="F42" s="303" t="s">
        <v>442</v>
      </c>
      <c r="G42" s="304"/>
      <c r="H42" s="305">
        <f>+H41/$G$41</f>
        <v>0.44242424242424244</v>
      </c>
      <c r="I42" s="305">
        <f t="shared" ref="I42:L42" si="1">+I41/$G$41</f>
        <v>0.21212121212121213</v>
      </c>
      <c r="J42" s="305">
        <f t="shared" si="1"/>
        <v>0.10303030303030303</v>
      </c>
      <c r="K42" s="305">
        <f t="shared" si="1"/>
        <v>1.8181818181818181E-2</v>
      </c>
      <c r="L42" s="305">
        <f t="shared" si="1"/>
        <v>0.22424242424242424</v>
      </c>
    </row>
  </sheetData>
  <autoFilter ref="A2:N2" xr:uid="{00000000-0009-0000-0000-000006000000}"/>
  <mergeCells count="6">
    <mergeCell ref="C41:D41"/>
    <mergeCell ref="C1:N1"/>
    <mergeCell ref="C4:C14"/>
    <mergeCell ref="C15:C34"/>
    <mergeCell ref="C35:C37"/>
    <mergeCell ref="C38:C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P30"/>
  <sheetViews>
    <sheetView topLeftCell="A13" workbookViewId="0">
      <selection activeCell="J28" sqref="J28"/>
    </sheetView>
  </sheetViews>
  <sheetFormatPr baseColWidth="10" defaultColWidth="11.42578125" defaultRowHeight="16.5" x14ac:dyDescent="0.3"/>
  <cols>
    <col min="1" max="1" width="11.42578125" style="162"/>
    <col min="2" max="2" width="19.7109375" style="162" customWidth="1"/>
    <col min="3" max="3" width="24.7109375" style="162" customWidth="1"/>
    <col min="4" max="8" width="11.42578125" style="162"/>
    <col min="9" max="9" width="16.42578125" style="162" customWidth="1"/>
    <col min="10" max="10" width="16.7109375" style="162" customWidth="1"/>
    <col min="11" max="16384" width="11.42578125" style="162"/>
  </cols>
  <sheetData>
    <row r="1" spans="2:10" x14ac:dyDescent="0.3">
      <c r="H1" s="167" t="s">
        <v>460</v>
      </c>
      <c r="I1" s="162" t="s">
        <v>121</v>
      </c>
      <c r="J1" s="162" t="s">
        <v>461</v>
      </c>
    </row>
    <row r="2" spans="2:10" x14ac:dyDescent="0.3">
      <c r="B2" s="167" t="s">
        <v>462</v>
      </c>
      <c r="I2" t="s">
        <v>122</v>
      </c>
      <c r="J2" t="s">
        <v>463</v>
      </c>
    </row>
    <row r="3" spans="2:10" x14ac:dyDescent="0.3">
      <c r="I3" t="s">
        <v>464</v>
      </c>
      <c r="J3" t="s">
        <v>465</v>
      </c>
    </row>
    <row r="4" spans="2:10" ht="51" x14ac:dyDescent="0.3">
      <c r="B4" s="148" t="s">
        <v>466</v>
      </c>
      <c r="C4" s="148" t="s">
        <v>467</v>
      </c>
      <c r="I4" t="s">
        <v>468</v>
      </c>
      <c r="J4" t="s">
        <v>469</v>
      </c>
    </row>
    <row r="5" spans="2:10" x14ac:dyDescent="0.3">
      <c r="B5" s="174" t="s">
        <v>137</v>
      </c>
      <c r="C5" s="174" t="s">
        <v>138</v>
      </c>
      <c r="D5" s="175">
        <f>IF(B5="SI",50%,0%)</f>
        <v>0.5</v>
      </c>
      <c r="E5" s="175">
        <f>IF(C5="NO",50%,0%)</f>
        <v>0.5</v>
      </c>
      <c r="I5" t="s">
        <v>470</v>
      </c>
      <c r="J5" t="s">
        <v>471</v>
      </c>
    </row>
    <row r="6" spans="2:10" x14ac:dyDescent="0.3">
      <c r="B6" s="173" t="s">
        <v>138</v>
      </c>
      <c r="C6" s="173" t="s">
        <v>138</v>
      </c>
      <c r="D6" s="175">
        <f>IF(B6="SI",50%,0%)</f>
        <v>0</v>
      </c>
      <c r="E6" s="175">
        <f t="shared" ref="E6:E7" si="0">IF(C6="NO",50%,0%)</f>
        <v>0.5</v>
      </c>
      <c r="I6" t="s">
        <v>472</v>
      </c>
      <c r="J6" t="s">
        <v>473</v>
      </c>
    </row>
    <row r="7" spans="2:10" x14ac:dyDescent="0.3">
      <c r="B7" s="174" t="s">
        <v>138</v>
      </c>
      <c r="C7" s="174" t="s">
        <v>137</v>
      </c>
      <c r="D7" s="175">
        <f t="shared" ref="D7" si="1">IF(B7="SI",50%,0%)</f>
        <v>0</v>
      </c>
      <c r="E7" s="175">
        <f t="shared" si="0"/>
        <v>0</v>
      </c>
      <c r="I7" t="s">
        <v>474</v>
      </c>
      <c r="J7" t="s">
        <v>475</v>
      </c>
    </row>
    <row r="8" spans="2:10" x14ac:dyDescent="0.3">
      <c r="I8" t="s">
        <v>476</v>
      </c>
    </row>
    <row r="9" spans="2:10" x14ac:dyDescent="0.3">
      <c r="I9" t="s">
        <v>477</v>
      </c>
    </row>
    <row r="10" spans="2:10" x14ac:dyDescent="0.3">
      <c r="I10" t="s">
        <v>478</v>
      </c>
    </row>
    <row r="11" spans="2:10" x14ac:dyDescent="0.3">
      <c r="I11" t="s">
        <v>475</v>
      </c>
    </row>
    <row r="22" spans="6:16" x14ac:dyDescent="0.3">
      <c r="F22" s="167" t="s">
        <v>479</v>
      </c>
      <c r="G22" s="167"/>
      <c r="H22" s="167" t="s">
        <v>480</v>
      </c>
      <c r="I22" s="167"/>
      <c r="J22" s="167" t="s">
        <v>481</v>
      </c>
      <c r="K22" s="167"/>
      <c r="L22" s="167" t="s">
        <v>482</v>
      </c>
      <c r="M22" s="167"/>
      <c r="N22" s="167" t="s">
        <v>483</v>
      </c>
      <c r="O22" s="167"/>
      <c r="P22" s="167"/>
    </row>
    <row r="23" spans="6:16" x14ac:dyDescent="0.3">
      <c r="F23" s="193" t="s">
        <v>484</v>
      </c>
      <c r="G23" s="193"/>
      <c r="H23" s="193" t="s">
        <v>485</v>
      </c>
      <c r="I23" s="193"/>
      <c r="J23" s="193" t="s">
        <v>486</v>
      </c>
      <c r="K23" s="193"/>
      <c r="L23" s="193" t="s">
        <v>487</v>
      </c>
      <c r="M23" s="193"/>
      <c r="N23" s="193" t="s">
        <v>488</v>
      </c>
    </row>
    <row r="24" spans="6:16" x14ac:dyDescent="0.3">
      <c r="F24" s="193" t="s">
        <v>129</v>
      </c>
      <c r="G24" s="193"/>
      <c r="H24" s="193" t="s">
        <v>489</v>
      </c>
      <c r="I24" s="193"/>
      <c r="J24" s="193" t="s">
        <v>136</v>
      </c>
      <c r="K24" s="193"/>
      <c r="L24" s="193" t="s">
        <v>232</v>
      </c>
      <c r="M24" s="193"/>
      <c r="N24" s="193" t="s">
        <v>490</v>
      </c>
    </row>
    <row r="25" spans="6:16" x14ac:dyDescent="0.3">
      <c r="F25" s="193" t="s">
        <v>491</v>
      </c>
      <c r="G25" s="193"/>
      <c r="H25" s="193" t="s">
        <v>492</v>
      </c>
      <c r="I25" s="193"/>
      <c r="J25" s="193" t="s">
        <v>493</v>
      </c>
      <c r="K25" s="193"/>
      <c r="L25" s="193"/>
      <c r="M25" s="193"/>
      <c r="N25" s="193" t="s">
        <v>494</v>
      </c>
    </row>
    <row r="26" spans="6:16" x14ac:dyDescent="0.3">
      <c r="F26" s="193"/>
      <c r="G26" s="193"/>
      <c r="H26" s="193"/>
      <c r="I26" s="193"/>
      <c r="J26" s="193" t="s">
        <v>291</v>
      </c>
      <c r="K26" s="193"/>
      <c r="L26" s="193"/>
      <c r="M26" s="193"/>
      <c r="N26" s="193"/>
    </row>
    <row r="27" spans="6:16" x14ac:dyDescent="0.3">
      <c r="F27" s="193"/>
      <c r="G27" s="193"/>
      <c r="H27" s="193"/>
      <c r="I27" s="193"/>
      <c r="J27" s="193" t="s">
        <v>231</v>
      </c>
      <c r="K27" s="193"/>
      <c r="L27" s="193"/>
      <c r="M27" s="193"/>
      <c r="N27" s="193"/>
    </row>
    <row r="28" spans="6:16" x14ac:dyDescent="0.3">
      <c r="F28" s="193"/>
      <c r="G28" s="193"/>
      <c r="H28" s="193"/>
      <c r="I28" s="193"/>
      <c r="J28" s="193" t="s">
        <v>495</v>
      </c>
      <c r="K28" s="193"/>
      <c r="L28" s="193"/>
      <c r="M28" s="193"/>
      <c r="N28" s="193"/>
    </row>
    <row r="29" spans="6:16" x14ac:dyDescent="0.3">
      <c r="F29" s="193"/>
      <c r="G29" s="193"/>
      <c r="H29" s="193"/>
      <c r="I29" s="193"/>
      <c r="K29" s="193"/>
      <c r="L29" s="193"/>
      <c r="M29" s="193"/>
      <c r="N29" s="193"/>
    </row>
    <row r="30" spans="6:16" x14ac:dyDescent="0.3">
      <c r="F30" s="193"/>
      <c r="G30" s="193"/>
      <c r="H30" s="193"/>
      <c r="I30" s="193"/>
      <c r="J30" s="193"/>
      <c r="K30" s="193"/>
      <c r="L30" s="193"/>
      <c r="M30" s="193"/>
      <c r="N30" s="193"/>
    </row>
  </sheetData>
  <sheetProtection algorithmName="SHA-512" hashValue="fpJsGSuWwAADt7oe6IzJzneowG+2MkkgTyLZzpC0t44NGSWtKCwl2CvdDm2EZ+ywUc53h5B58G2lxWsj0dM1fg==" saltValue="UHsWFd9TIkOlB1x1quuKgg==" spinCount="100000" sheet="1" objects="1" scenarios="1"/>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68"/>
      <c r="B1" s="368"/>
      <c r="C1" s="368"/>
      <c r="D1" s="368"/>
      <c r="E1" s="368"/>
      <c r="F1" s="368"/>
      <c r="G1" s="368"/>
      <c r="H1" s="367" t="s">
        <v>496</v>
      </c>
      <c r="I1" s="367"/>
      <c r="J1" s="367"/>
      <c r="K1" s="367"/>
      <c r="L1" s="367"/>
      <c r="M1" s="367"/>
      <c r="N1" s="367"/>
      <c r="O1" s="367"/>
      <c r="P1" s="367"/>
      <c r="Q1" s="367"/>
      <c r="R1" s="367"/>
      <c r="S1" s="46"/>
      <c r="T1" s="369" t="s">
        <v>497</v>
      </c>
      <c r="U1" s="369"/>
      <c r="V1" s="369"/>
      <c r="W1" s="369"/>
      <c r="X1" s="369"/>
      <c r="Y1" s="369"/>
      <c r="Z1" s="369"/>
      <c r="AA1" s="369"/>
      <c r="AB1" s="369"/>
      <c r="AC1" s="370" t="s">
        <v>498</v>
      </c>
      <c r="AD1" s="370"/>
      <c r="AE1" s="370"/>
      <c r="AF1" s="370"/>
      <c r="AG1" s="370"/>
      <c r="AH1" s="370"/>
      <c r="AI1" s="370"/>
      <c r="AJ1" s="370"/>
      <c r="AK1" s="51"/>
      <c r="AL1" s="361" t="s">
        <v>499</v>
      </c>
      <c r="AM1" s="361"/>
      <c r="AN1" s="361"/>
      <c r="AO1" s="361"/>
      <c r="AP1" s="361"/>
      <c r="AQ1" s="361"/>
      <c r="AR1" s="361"/>
      <c r="AS1" s="361"/>
      <c r="AT1" s="52"/>
      <c r="AU1" s="364" t="s">
        <v>500</v>
      </c>
      <c r="AV1" s="364"/>
      <c r="AW1" s="364"/>
      <c r="AX1" s="364"/>
      <c r="AY1" s="364"/>
      <c r="AZ1" s="364"/>
      <c r="BA1" s="364"/>
      <c r="BB1" s="364"/>
      <c r="BC1" s="53"/>
      <c r="BD1" s="365" t="s">
        <v>501</v>
      </c>
      <c r="BE1" s="365"/>
      <c r="BF1" s="365"/>
      <c r="BG1" s="365"/>
      <c r="BH1" s="365"/>
      <c r="BI1" s="30"/>
      <c r="BJ1" s="30"/>
      <c r="BK1" s="30"/>
    </row>
    <row r="2" spans="1:63" ht="39.950000000000003" customHeight="1" x14ac:dyDescent="0.25">
      <c r="A2" s="366" t="s">
        <v>502</v>
      </c>
      <c r="B2" s="366" t="s">
        <v>11</v>
      </c>
      <c r="C2" s="366" t="s">
        <v>13</v>
      </c>
      <c r="D2" s="366" t="s">
        <v>503</v>
      </c>
      <c r="E2" s="366" t="s">
        <v>504</v>
      </c>
      <c r="F2" s="366" t="s">
        <v>15</v>
      </c>
      <c r="G2" s="366" t="s">
        <v>19</v>
      </c>
      <c r="H2" s="362" t="s">
        <v>84</v>
      </c>
      <c r="I2" s="367" t="s">
        <v>505</v>
      </c>
      <c r="J2" s="367"/>
      <c r="K2" s="367"/>
      <c r="L2" s="362" t="s">
        <v>85</v>
      </c>
      <c r="M2" s="362" t="s">
        <v>506</v>
      </c>
      <c r="N2" s="362" t="s">
        <v>507</v>
      </c>
      <c r="O2" s="362" t="s">
        <v>36</v>
      </c>
      <c r="P2" s="362" t="s">
        <v>508</v>
      </c>
      <c r="Q2" s="362" t="s">
        <v>509</v>
      </c>
      <c r="R2" s="362" t="s">
        <v>510</v>
      </c>
      <c r="S2" s="44"/>
      <c r="T2" s="363" t="s">
        <v>511</v>
      </c>
      <c r="U2" s="363" t="s">
        <v>512</v>
      </c>
      <c r="V2" s="363" t="s">
        <v>99</v>
      </c>
      <c r="W2" s="363" t="s">
        <v>100</v>
      </c>
      <c r="X2" s="363" t="s">
        <v>513</v>
      </c>
      <c r="Y2" s="363" t="s">
        <v>102</v>
      </c>
      <c r="Z2" s="363" t="s">
        <v>514</v>
      </c>
      <c r="AA2" s="363" t="s">
        <v>104</v>
      </c>
      <c r="AB2" s="45"/>
      <c r="AC2" s="360" t="s">
        <v>105</v>
      </c>
      <c r="AD2" s="360" t="s">
        <v>515</v>
      </c>
      <c r="AE2" s="360" t="s">
        <v>107</v>
      </c>
      <c r="AF2" s="360" t="s">
        <v>108</v>
      </c>
      <c r="AG2" s="360" t="s">
        <v>516</v>
      </c>
      <c r="AH2" s="360" t="s">
        <v>110</v>
      </c>
      <c r="AI2" s="360" t="s">
        <v>517</v>
      </c>
      <c r="AJ2" s="360" t="s">
        <v>112</v>
      </c>
      <c r="AK2" s="43"/>
      <c r="AL2" s="358" t="s">
        <v>113</v>
      </c>
      <c r="AM2" s="358" t="s">
        <v>518</v>
      </c>
      <c r="AN2" s="358" t="s">
        <v>115</v>
      </c>
      <c r="AO2" s="358" t="s">
        <v>116</v>
      </c>
      <c r="AP2" s="358" t="s">
        <v>519</v>
      </c>
      <c r="AQ2" s="358" t="s">
        <v>118</v>
      </c>
      <c r="AR2" s="358" t="s">
        <v>520</v>
      </c>
      <c r="AS2" s="358" t="s">
        <v>521</v>
      </c>
      <c r="AT2" s="48"/>
      <c r="AU2" s="359" t="s">
        <v>113</v>
      </c>
      <c r="AV2" s="47"/>
      <c r="AW2" s="359" t="s">
        <v>518</v>
      </c>
      <c r="AX2" s="359" t="s">
        <v>115</v>
      </c>
      <c r="AY2" s="359" t="s">
        <v>116</v>
      </c>
      <c r="AZ2" s="359" t="s">
        <v>117</v>
      </c>
      <c r="BA2" s="359" t="s">
        <v>118</v>
      </c>
      <c r="BB2" s="359" t="s">
        <v>520</v>
      </c>
      <c r="BC2" s="359" t="s">
        <v>522</v>
      </c>
      <c r="BD2" s="356" t="s">
        <v>57</v>
      </c>
      <c r="BE2" s="356" t="s">
        <v>523</v>
      </c>
      <c r="BF2" s="356" t="s">
        <v>524</v>
      </c>
      <c r="BG2" s="356" t="s">
        <v>525</v>
      </c>
      <c r="BH2" s="357" t="s">
        <v>526</v>
      </c>
      <c r="BI2" s="356" t="s">
        <v>524</v>
      </c>
      <c r="BJ2" s="356" t="s">
        <v>525</v>
      </c>
      <c r="BK2" s="357" t="s">
        <v>526</v>
      </c>
    </row>
    <row r="3" spans="1:63" ht="39.950000000000003" customHeight="1" x14ac:dyDescent="0.25">
      <c r="A3" s="366"/>
      <c r="B3" s="366"/>
      <c r="C3" s="366"/>
      <c r="D3" s="366"/>
      <c r="E3" s="366"/>
      <c r="F3" s="366"/>
      <c r="G3" s="366"/>
      <c r="H3" s="362"/>
      <c r="I3" s="34" t="s">
        <v>527</v>
      </c>
      <c r="J3" s="44" t="s">
        <v>28</v>
      </c>
      <c r="K3" s="44" t="s">
        <v>30</v>
      </c>
      <c r="L3" s="362"/>
      <c r="M3" s="362"/>
      <c r="N3" s="362"/>
      <c r="O3" s="362"/>
      <c r="P3" s="362"/>
      <c r="Q3" s="362"/>
      <c r="R3" s="362"/>
      <c r="S3" s="44" t="s">
        <v>528</v>
      </c>
      <c r="T3" s="363"/>
      <c r="U3" s="363"/>
      <c r="V3" s="363"/>
      <c r="W3" s="363"/>
      <c r="X3" s="363"/>
      <c r="Y3" s="363"/>
      <c r="Z3" s="363"/>
      <c r="AA3" s="363"/>
      <c r="AB3" s="45" t="s">
        <v>57</v>
      </c>
      <c r="AC3" s="360"/>
      <c r="AD3" s="360"/>
      <c r="AE3" s="360"/>
      <c r="AF3" s="360"/>
      <c r="AG3" s="360"/>
      <c r="AH3" s="360"/>
      <c r="AI3" s="360"/>
      <c r="AJ3" s="360"/>
      <c r="AK3" s="43" t="s">
        <v>57</v>
      </c>
      <c r="AL3" s="358"/>
      <c r="AM3" s="358"/>
      <c r="AN3" s="358"/>
      <c r="AO3" s="358"/>
      <c r="AP3" s="358"/>
      <c r="AQ3" s="358"/>
      <c r="AR3" s="358"/>
      <c r="AS3" s="358"/>
      <c r="AT3" s="48" t="s">
        <v>57</v>
      </c>
      <c r="AU3" s="359"/>
      <c r="AV3" s="47" t="s">
        <v>529</v>
      </c>
      <c r="AW3" s="359"/>
      <c r="AX3" s="359"/>
      <c r="AY3" s="359"/>
      <c r="AZ3" s="359"/>
      <c r="BA3" s="359"/>
      <c r="BB3" s="359"/>
      <c r="BC3" s="359"/>
      <c r="BD3" s="356"/>
      <c r="BE3" s="356"/>
      <c r="BF3" s="356"/>
      <c r="BG3" s="356"/>
      <c r="BH3" s="357"/>
      <c r="BI3" s="356"/>
      <c r="BJ3" s="356"/>
      <c r="BK3" s="357"/>
    </row>
    <row r="4" spans="1:63" ht="39.950000000000003" customHeight="1" x14ac:dyDescent="0.25">
      <c r="A4" s="1" t="s">
        <v>530</v>
      </c>
      <c r="B4" s="1" t="s">
        <v>531</v>
      </c>
      <c r="C4" s="1" t="s">
        <v>532</v>
      </c>
      <c r="D4" s="1" t="s">
        <v>530</v>
      </c>
      <c r="E4" s="1" t="s">
        <v>533</v>
      </c>
      <c r="F4" s="1" t="s">
        <v>531</v>
      </c>
      <c r="G4" s="1" t="s">
        <v>534</v>
      </c>
      <c r="H4" s="2" t="s">
        <v>535</v>
      </c>
      <c r="I4" s="35" t="s">
        <v>536</v>
      </c>
      <c r="J4" s="2"/>
      <c r="K4" s="2" t="s">
        <v>537</v>
      </c>
      <c r="L4" s="2" t="s">
        <v>531</v>
      </c>
      <c r="M4" s="2" t="s">
        <v>531</v>
      </c>
      <c r="N4" s="2" t="s">
        <v>538</v>
      </c>
      <c r="O4" s="2" t="s">
        <v>531</v>
      </c>
      <c r="P4" s="2" t="s">
        <v>539</v>
      </c>
      <c r="Q4" s="2" t="s">
        <v>530</v>
      </c>
      <c r="R4" s="2" t="s">
        <v>530</v>
      </c>
      <c r="S4" s="2" t="s">
        <v>530</v>
      </c>
      <c r="T4" s="26" t="s">
        <v>530</v>
      </c>
      <c r="U4" s="26" t="s">
        <v>540</v>
      </c>
      <c r="V4" s="26" t="s">
        <v>541</v>
      </c>
      <c r="W4" s="26" t="s">
        <v>542</v>
      </c>
      <c r="X4" s="26" t="s">
        <v>542</v>
      </c>
      <c r="Y4" s="26" t="s">
        <v>538</v>
      </c>
      <c r="Z4" s="26" t="s">
        <v>543</v>
      </c>
      <c r="AA4" s="26" t="s">
        <v>531</v>
      </c>
      <c r="AB4" s="26" t="s">
        <v>544</v>
      </c>
      <c r="AC4" s="27" t="s">
        <v>530</v>
      </c>
      <c r="AD4" s="27" t="s">
        <v>540</v>
      </c>
      <c r="AE4" s="27" t="s">
        <v>541</v>
      </c>
      <c r="AF4" s="27" t="s">
        <v>542</v>
      </c>
      <c r="AG4" s="27" t="s">
        <v>542</v>
      </c>
      <c r="AH4" s="27" t="s">
        <v>538</v>
      </c>
      <c r="AI4" s="27" t="s">
        <v>543</v>
      </c>
      <c r="AJ4" s="27" t="s">
        <v>531</v>
      </c>
      <c r="AK4" s="27"/>
      <c r="AL4" s="28" t="s">
        <v>530</v>
      </c>
      <c r="AM4" s="28" t="s">
        <v>540</v>
      </c>
      <c r="AN4" s="28" t="s">
        <v>541</v>
      </c>
      <c r="AO4" s="28" t="s">
        <v>542</v>
      </c>
      <c r="AP4" s="28" t="s">
        <v>542</v>
      </c>
      <c r="AQ4" s="28" t="s">
        <v>538</v>
      </c>
      <c r="AR4" s="28" t="s">
        <v>543</v>
      </c>
      <c r="AS4" s="28" t="s">
        <v>531</v>
      </c>
      <c r="AT4" s="28"/>
      <c r="AU4" s="29" t="s">
        <v>530</v>
      </c>
      <c r="AV4" s="29"/>
      <c r="AW4" s="29" t="s">
        <v>540</v>
      </c>
      <c r="AX4" s="29" t="s">
        <v>541</v>
      </c>
      <c r="AY4" s="29" t="s">
        <v>542</v>
      </c>
      <c r="AZ4" s="29" t="s">
        <v>542</v>
      </c>
      <c r="BA4" s="29" t="s">
        <v>538</v>
      </c>
      <c r="BB4" s="29" t="s">
        <v>543</v>
      </c>
      <c r="BC4" s="29"/>
      <c r="BD4" s="50" t="s">
        <v>544</v>
      </c>
      <c r="BE4" s="50"/>
      <c r="BF4" s="50" t="s">
        <v>544</v>
      </c>
      <c r="BG4" s="50" t="s">
        <v>531</v>
      </c>
      <c r="BH4" s="357"/>
      <c r="BI4" s="50" t="s">
        <v>544</v>
      </c>
      <c r="BJ4" s="50" t="s">
        <v>531</v>
      </c>
      <c r="BK4" s="357"/>
    </row>
    <row r="5" spans="1:63" ht="39.950000000000003" customHeight="1" x14ac:dyDescent="0.25">
      <c r="A5" s="58"/>
      <c r="B5" s="49" t="s">
        <v>545</v>
      </c>
      <c r="C5" s="350" t="s">
        <v>546</v>
      </c>
      <c r="D5" s="120">
        <v>44677</v>
      </c>
      <c r="E5" s="104" t="s">
        <v>547</v>
      </c>
      <c r="F5" s="121" t="s">
        <v>548</v>
      </c>
      <c r="G5" s="121" t="s">
        <v>549</v>
      </c>
      <c r="H5" s="54" t="s">
        <v>550</v>
      </c>
      <c r="I5" s="54" t="s">
        <v>551</v>
      </c>
      <c r="J5" s="54" t="s">
        <v>552</v>
      </c>
      <c r="K5" s="40">
        <v>1</v>
      </c>
      <c r="L5" s="40" t="s">
        <v>186</v>
      </c>
      <c r="M5" s="54" t="s">
        <v>553</v>
      </c>
      <c r="N5" s="54" t="s">
        <v>554</v>
      </c>
      <c r="O5" s="31">
        <v>1</v>
      </c>
      <c r="P5" s="118"/>
      <c r="Q5" s="107">
        <v>44713</v>
      </c>
      <c r="R5" s="107">
        <v>44910</v>
      </c>
      <c r="S5" s="119"/>
      <c r="T5" s="107"/>
      <c r="U5" s="108"/>
      <c r="V5" s="40"/>
      <c r="W5" s="100"/>
      <c r="X5" s="109"/>
      <c r="Y5" s="40"/>
      <c r="Z5" s="110"/>
      <c r="AA5" s="42"/>
      <c r="AB5" s="111"/>
      <c r="AC5" s="112"/>
      <c r="AD5" s="113"/>
      <c r="AE5" s="40"/>
      <c r="AF5" s="100"/>
      <c r="AG5" s="109"/>
      <c r="AH5" s="40"/>
      <c r="AI5" s="114"/>
      <c r="AJ5" s="54"/>
      <c r="AK5" s="111"/>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545</v>
      </c>
      <c r="C6" s="351"/>
      <c r="D6" s="120">
        <v>44677</v>
      </c>
      <c r="E6" s="104" t="s">
        <v>547</v>
      </c>
      <c r="F6" s="121" t="s">
        <v>548</v>
      </c>
      <c r="G6" s="122" t="s">
        <v>555</v>
      </c>
      <c r="H6" s="54" t="s">
        <v>556</v>
      </c>
      <c r="I6" s="54" t="s">
        <v>557</v>
      </c>
      <c r="J6" s="54" t="s">
        <v>558</v>
      </c>
      <c r="K6" s="40">
        <v>1</v>
      </c>
      <c r="L6" s="40" t="s">
        <v>186</v>
      </c>
      <c r="M6" s="54" t="s">
        <v>553</v>
      </c>
      <c r="N6" s="54" t="s">
        <v>554</v>
      </c>
      <c r="O6" s="31">
        <v>1</v>
      </c>
      <c r="P6" s="118"/>
      <c r="Q6" s="107">
        <v>44713</v>
      </c>
      <c r="R6" s="107">
        <v>44757</v>
      </c>
      <c r="S6" s="119"/>
      <c r="T6" s="41"/>
      <c r="U6" s="115"/>
      <c r="V6" s="37"/>
      <c r="W6" s="100"/>
      <c r="X6" s="109"/>
      <c r="Y6" s="40"/>
      <c r="Z6" s="102"/>
      <c r="AA6" s="42"/>
      <c r="AB6" s="111"/>
      <c r="AC6" s="112"/>
      <c r="AD6" s="110"/>
      <c r="AE6" s="40"/>
      <c r="AF6" s="100"/>
      <c r="AG6" s="109"/>
      <c r="AH6" s="40"/>
      <c r="AI6" s="114"/>
      <c r="AJ6" s="54"/>
      <c r="AK6" s="111"/>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545</v>
      </c>
      <c r="C7" s="351"/>
      <c r="D7" s="120">
        <v>44677</v>
      </c>
      <c r="E7" s="104" t="s">
        <v>547</v>
      </c>
      <c r="F7" s="121" t="s">
        <v>559</v>
      </c>
      <c r="G7" s="122" t="s">
        <v>560</v>
      </c>
      <c r="H7" s="54" t="s">
        <v>561</v>
      </c>
      <c r="I7" s="54" t="s">
        <v>562</v>
      </c>
      <c r="J7" s="54" t="s">
        <v>563</v>
      </c>
      <c r="K7" s="40">
        <v>1</v>
      </c>
      <c r="L7" s="40" t="s">
        <v>186</v>
      </c>
      <c r="M7" s="54" t="s">
        <v>553</v>
      </c>
      <c r="N7" s="54" t="s">
        <v>554</v>
      </c>
      <c r="O7" s="31">
        <v>1</v>
      </c>
      <c r="Q7" s="107">
        <v>44713</v>
      </c>
      <c r="R7" s="107">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545</v>
      </c>
      <c r="C8" s="351"/>
      <c r="D8" s="120">
        <v>44677</v>
      </c>
      <c r="E8" s="104" t="s">
        <v>547</v>
      </c>
      <c r="F8" s="122" t="s">
        <v>564</v>
      </c>
      <c r="G8" s="122" t="s">
        <v>565</v>
      </c>
      <c r="H8" s="123" t="s">
        <v>566</v>
      </c>
      <c r="I8" s="54" t="s">
        <v>567</v>
      </c>
      <c r="J8" s="123" t="s">
        <v>568</v>
      </c>
      <c r="K8" s="40">
        <v>2</v>
      </c>
      <c r="L8" s="124" t="s">
        <v>247</v>
      </c>
      <c r="M8" s="123" t="s">
        <v>553</v>
      </c>
      <c r="N8" s="123" t="s">
        <v>554</v>
      </c>
      <c r="O8" s="31">
        <v>1</v>
      </c>
      <c r="Q8" s="107">
        <v>44743</v>
      </c>
      <c r="R8" s="107">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545</v>
      </c>
      <c r="C9" s="351"/>
      <c r="D9" s="120">
        <v>44677</v>
      </c>
      <c r="E9" s="104" t="s">
        <v>547</v>
      </c>
      <c r="F9" s="122" t="s">
        <v>564</v>
      </c>
      <c r="G9" s="122" t="s">
        <v>569</v>
      </c>
      <c r="H9" s="123" t="s">
        <v>570</v>
      </c>
      <c r="I9" s="123" t="s">
        <v>571</v>
      </c>
      <c r="J9" s="54" t="s">
        <v>563</v>
      </c>
      <c r="K9" s="40">
        <v>1</v>
      </c>
      <c r="L9" s="40" t="s">
        <v>247</v>
      </c>
      <c r="M9" s="54" t="s">
        <v>553</v>
      </c>
      <c r="N9" s="54" t="s">
        <v>554</v>
      </c>
      <c r="O9" s="31">
        <v>1</v>
      </c>
      <c r="Q9" s="107">
        <v>44713</v>
      </c>
      <c r="R9" s="107">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545</v>
      </c>
      <c r="C10" s="351"/>
      <c r="D10" s="120">
        <v>44677</v>
      </c>
      <c r="E10" s="104" t="s">
        <v>547</v>
      </c>
      <c r="F10" s="122" t="s">
        <v>564</v>
      </c>
      <c r="G10" s="122" t="s">
        <v>572</v>
      </c>
      <c r="H10" s="123" t="s">
        <v>573</v>
      </c>
      <c r="I10" s="123" t="s">
        <v>574</v>
      </c>
      <c r="J10" s="123" t="s">
        <v>575</v>
      </c>
      <c r="K10" s="54">
        <v>3</v>
      </c>
      <c r="L10" s="123" t="s">
        <v>186</v>
      </c>
      <c r="M10" s="123" t="s">
        <v>553</v>
      </c>
      <c r="N10" s="123" t="s">
        <v>554</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545</v>
      </c>
      <c r="C11" s="351"/>
      <c r="D11" s="120">
        <v>44677</v>
      </c>
      <c r="E11" s="104" t="s">
        <v>547</v>
      </c>
      <c r="F11" s="353" t="s">
        <v>564</v>
      </c>
      <c r="G11" s="354" t="s">
        <v>576</v>
      </c>
      <c r="H11" s="54" t="s">
        <v>577</v>
      </c>
      <c r="I11" s="54" t="s">
        <v>578</v>
      </c>
      <c r="J11" s="54" t="s">
        <v>579</v>
      </c>
      <c r="K11" s="40">
        <v>2</v>
      </c>
      <c r="L11" s="40" t="s">
        <v>247</v>
      </c>
      <c r="M11" s="54" t="s">
        <v>553</v>
      </c>
      <c r="N11" s="54" t="s">
        <v>554</v>
      </c>
      <c r="O11" s="31">
        <v>1</v>
      </c>
      <c r="Q11" s="107">
        <v>44743</v>
      </c>
      <c r="R11" s="107">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545</v>
      </c>
      <c r="C12" s="351"/>
      <c r="D12" s="120">
        <v>44677</v>
      </c>
      <c r="E12" s="104" t="s">
        <v>547</v>
      </c>
      <c r="F12" s="353"/>
      <c r="G12" s="354"/>
      <c r="H12" s="123" t="s">
        <v>580</v>
      </c>
      <c r="I12" s="54" t="s">
        <v>581</v>
      </c>
      <c r="J12" s="54" t="s">
        <v>563</v>
      </c>
      <c r="K12" s="40">
        <v>1</v>
      </c>
      <c r="L12" s="40" t="s">
        <v>247</v>
      </c>
      <c r="M12" s="54" t="s">
        <v>553</v>
      </c>
      <c r="N12" s="54" t="s">
        <v>554</v>
      </c>
      <c r="O12" s="31">
        <v>1</v>
      </c>
      <c r="Q12" s="107">
        <v>44713</v>
      </c>
      <c r="R12" s="107">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545</v>
      </c>
      <c r="C13" s="351"/>
      <c r="D13" s="120">
        <v>44677</v>
      </c>
      <c r="E13" s="104" t="s">
        <v>547</v>
      </c>
      <c r="F13" s="355" t="s">
        <v>582</v>
      </c>
      <c r="G13" s="354" t="s">
        <v>583</v>
      </c>
      <c r="H13" s="54" t="s">
        <v>584</v>
      </c>
      <c r="I13" s="54" t="s">
        <v>585</v>
      </c>
      <c r="J13" s="54" t="s">
        <v>586</v>
      </c>
      <c r="K13" s="40">
        <v>2</v>
      </c>
      <c r="L13" s="40" t="s">
        <v>247</v>
      </c>
      <c r="M13" s="54" t="s">
        <v>553</v>
      </c>
      <c r="N13" s="54" t="s">
        <v>554</v>
      </c>
      <c r="O13" s="31">
        <v>1</v>
      </c>
      <c r="Q13" s="107">
        <v>44743</v>
      </c>
      <c r="R13" s="107">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545</v>
      </c>
      <c r="C14" s="351"/>
      <c r="D14" s="120">
        <v>44677</v>
      </c>
      <c r="E14" s="104" t="s">
        <v>547</v>
      </c>
      <c r="F14" s="355"/>
      <c r="G14" s="354"/>
      <c r="H14" s="54" t="s">
        <v>587</v>
      </c>
      <c r="I14" s="54" t="s">
        <v>588</v>
      </c>
      <c r="J14" s="54" t="s">
        <v>589</v>
      </c>
      <c r="K14" s="40">
        <v>1</v>
      </c>
      <c r="L14" s="40" t="s">
        <v>247</v>
      </c>
      <c r="M14" s="54" t="s">
        <v>553</v>
      </c>
      <c r="N14" s="54" t="s">
        <v>554</v>
      </c>
      <c r="O14" s="31">
        <v>1</v>
      </c>
      <c r="Q14" s="107">
        <v>44713</v>
      </c>
      <c r="R14" s="107">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545</v>
      </c>
      <c r="C15" s="351"/>
      <c r="D15" s="120">
        <v>44677</v>
      </c>
      <c r="E15" s="104" t="s">
        <v>547</v>
      </c>
      <c r="F15" s="354" t="s">
        <v>590</v>
      </c>
      <c r="G15" s="354" t="s">
        <v>591</v>
      </c>
      <c r="H15" s="54" t="s">
        <v>592</v>
      </c>
      <c r="I15" s="54" t="s">
        <v>593</v>
      </c>
      <c r="J15" s="54" t="s">
        <v>594</v>
      </c>
      <c r="K15" s="40">
        <v>3</v>
      </c>
      <c r="L15" s="40" t="s">
        <v>247</v>
      </c>
      <c r="M15" s="54" t="s">
        <v>553</v>
      </c>
      <c r="N15" s="54" t="s">
        <v>554</v>
      </c>
      <c r="O15" s="31">
        <v>1</v>
      </c>
      <c r="Q15" s="107">
        <v>44743</v>
      </c>
      <c r="R15" s="107">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545</v>
      </c>
      <c r="C16" s="352"/>
      <c r="D16" s="120">
        <v>44677</v>
      </c>
      <c r="E16" s="104" t="s">
        <v>547</v>
      </c>
      <c r="F16" s="354"/>
      <c r="G16" s="354"/>
      <c r="H16" s="54" t="s">
        <v>595</v>
      </c>
      <c r="I16" s="54" t="s">
        <v>596</v>
      </c>
      <c r="J16" s="54" t="s">
        <v>597</v>
      </c>
      <c r="K16" s="40">
        <v>1</v>
      </c>
      <c r="L16" s="40" t="s">
        <v>247</v>
      </c>
      <c r="M16" s="54" t="s">
        <v>553</v>
      </c>
      <c r="N16" s="54" t="s">
        <v>554</v>
      </c>
      <c r="O16" s="31">
        <v>1</v>
      </c>
      <c r="Q16" s="107">
        <v>44743</v>
      </c>
      <c r="R16" s="107">
        <v>44910</v>
      </c>
      <c r="T16" s="42"/>
      <c r="U16" s="42"/>
      <c r="V16" s="42"/>
      <c r="W16" s="42"/>
      <c r="X16" s="42"/>
      <c r="Y16" s="42"/>
      <c r="Z16" s="42"/>
      <c r="AA16" s="42"/>
      <c r="AB16" s="42"/>
      <c r="AC16" s="42"/>
      <c r="AD16" s="42"/>
      <c r="AE16" s="42"/>
      <c r="AF16" s="42"/>
      <c r="AG16" s="42"/>
      <c r="AH16" s="42"/>
      <c r="AI16" s="42"/>
      <c r="AJ16" s="42"/>
      <c r="AK16" s="42"/>
      <c r="BE16" s="42"/>
      <c r="BF16" s="42"/>
    </row>
  </sheetData>
  <autoFilter ref="A3:BG6" xr:uid="{00000000-0009-0000-0000-000008000000}">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69" priority="15" stopIfTrue="1" operator="containsText" text="EN TERMINO">
      <formula>NOT(ISERROR(SEARCH("EN TERMINO",Y5)))</formula>
    </cfRule>
    <cfRule type="containsText" priority="16" operator="containsText" text="AMARILLO">
      <formula>NOT(ISERROR(SEARCH("AMARILLO",Y5)))</formula>
    </cfRule>
    <cfRule type="containsText" dxfId="68" priority="17" stopIfTrue="1" operator="containsText" text="ALERTA">
      <formula>NOT(ISERROR(SEARCH("ALERTA",Y5)))</formula>
    </cfRule>
    <cfRule type="containsText" dxfId="67" priority="18" stopIfTrue="1" operator="containsText" text="OK">
      <formula>NOT(ISERROR(SEARCH("OK",Y5)))</formula>
    </cfRule>
  </conditionalFormatting>
  <conditionalFormatting sqref="AB5:AB6">
    <cfRule type="containsText" dxfId="66" priority="19" stopIfTrue="1" operator="containsText" text="CUMPLIDA">
      <formula>NOT(ISERROR(SEARCH("CUMPLIDA",AB5)))</formula>
    </cfRule>
    <cfRule type="containsText" dxfId="65" priority="20" stopIfTrue="1" operator="containsText" text="PENDIENTE">
      <formula>NOT(ISERROR(SEARCH("PENDIENTE",AB5)))</formula>
    </cfRule>
    <cfRule type="containsText" dxfId="64" priority="21" stopIfTrue="1" operator="containsText" text="INCUMPLIDA">
      <formula>NOT(ISERROR(SEARCH("INCUMPLIDA",AB5)))</formula>
    </cfRule>
  </conditionalFormatting>
  <conditionalFormatting sqref="AH5:AH6 AQ5:AQ6 BA5:BA6">
    <cfRule type="containsText" dxfId="63" priority="6" stopIfTrue="1" operator="containsText" text="EN TERMINO">
      <formula>NOT(ISERROR(SEARCH("EN TERMINO",AH5)))</formula>
    </cfRule>
    <cfRule type="containsText" priority="7" operator="containsText" text="AMARILLO">
      <formula>NOT(ISERROR(SEARCH("AMARILLO",AH5)))</formula>
    </cfRule>
    <cfRule type="containsText" dxfId="62" priority="8" stopIfTrue="1" operator="containsText" text="ALERTA">
      <formula>NOT(ISERROR(SEARCH("ALERTA",AH5)))</formula>
    </cfRule>
    <cfRule type="containsText" dxfId="61" priority="9" stopIfTrue="1" operator="containsText" text="OK">
      <formula>NOT(ISERROR(SEARCH("OK",AH5)))</formula>
    </cfRule>
  </conditionalFormatting>
  <conditionalFormatting sqref="AK5:AK6 AT5:AT6 BD5:BD6">
    <cfRule type="containsText" dxfId="60" priority="10" stopIfTrue="1" operator="containsText" text="CUMPLIDA">
      <formula>NOT(ISERROR(SEARCH("CUMPLIDA",AK5)))</formula>
    </cfRule>
    <cfRule type="containsText" dxfId="59" priority="11" stopIfTrue="1" operator="containsText" text="PENDIENTE">
      <formula>NOT(ISERROR(SEARCH("PENDIENTE",AK5)))</formula>
    </cfRule>
    <cfRule type="containsText" dxfId="58" priority="12" stopIfTrue="1" operator="containsText" text="INCUMPLIDA">
      <formula>NOT(ISERROR(SEARCH("INCUMPLIDA",AK5)))</formula>
    </cfRule>
  </conditionalFormatting>
  <conditionalFormatting sqref="AK5:AK6">
    <cfRule type="containsText" dxfId="57"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56" priority="3" operator="containsText" text="cerrada">
      <formula>NOT(ISERROR(SEARCH("cerrada",BF5)))</formula>
    </cfRule>
    <cfRule type="containsText" dxfId="55" priority="4" operator="containsText" text="cerrado">
      <formula>NOT(ISERROR(SEARCH("cerrado",BF5)))</formula>
    </cfRule>
    <cfRule type="containsText" dxfId="54" priority="5" operator="containsText" text="Abierto">
      <formula>NOT(ISERROR(SEARCH("Abierto",BF5)))</formula>
    </cfRule>
  </conditionalFormatting>
  <dataValidations count="1">
    <dataValidation type="list" allowBlank="1" showInputMessage="1" showErrorMessage="1" sqref="L5:L9 L11:L16" xr:uid="{00000000-0002-0000-0800-000000000000}">
      <formula1>"Correctiva, Preventiva, Acción de mejora"</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7" customWidth="1"/>
    <col min="31" max="31" width="22.42578125" style="117" customWidth="1"/>
    <col min="32" max="32" width="10" style="117" customWidth="1"/>
    <col min="33" max="33" width="12.28515625" style="117" customWidth="1"/>
    <col min="34" max="34" width="14.5703125" style="117" customWidth="1"/>
    <col min="35" max="35" width="13.42578125" style="117" customWidth="1"/>
    <col min="36" max="36" width="26.42578125" style="117" customWidth="1"/>
    <col min="37" max="37" width="16.42578125" style="117" customWidth="1"/>
    <col min="38" max="38" width="15" style="117"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7" customWidth="1" collapsed="1"/>
    <col min="59" max="61" width="11.42578125" style="117"/>
    <col min="62" max="16384" width="11.42578125" style="13"/>
  </cols>
  <sheetData>
    <row r="1" spans="1:61" ht="39.950000000000003" customHeight="1" x14ac:dyDescent="0.25">
      <c r="A1" s="368"/>
      <c r="B1" s="368"/>
      <c r="C1" s="368"/>
      <c r="D1" s="368"/>
      <c r="E1" s="368"/>
      <c r="F1" s="368"/>
      <c r="G1" s="368"/>
      <c r="H1" s="368"/>
      <c r="I1" s="367" t="s">
        <v>496</v>
      </c>
      <c r="J1" s="367"/>
      <c r="K1" s="367"/>
      <c r="L1" s="367"/>
      <c r="M1" s="367"/>
      <c r="N1" s="367"/>
      <c r="O1" s="367"/>
      <c r="P1" s="367"/>
      <c r="Q1" s="367"/>
      <c r="R1" s="367"/>
      <c r="S1" s="367"/>
      <c r="T1" s="46"/>
      <c r="U1" s="369" t="s">
        <v>497</v>
      </c>
      <c r="V1" s="369"/>
      <c r="W1" s="369"/>
      <c r="X1" s="369"/>
      <c r="Y1" s="369"/>
      <c r="Z1" s="369"/>
      <c r="AA1" s="369"/>
      <c r="AB1" s="369"/>
      <c r="AC1" s="369"/>
      <c r="AD1" s="370" t="s">
        <v>498</v>
      </c>
      <c r="AE1" s="370"/>
      <c r="AF1" s="370"/>
      <c r="AG1" s="370"/>
      <c r="AH1" s="370"/>
      <c r="AI1" s="370"/>
      <c r="AJ1" s="370"/>
      <c r="AK1" s="370"/>
      <c r="AL1" s="51"/>
      <c r="AM1" s="361" t="s">
        <v>499</v>
      </c>
      <c r="AN1" s="361"/>
      <c r="AO1" s="361"/>
      <c r="AP1" s="361"/>
      <c r="AQ1" s="361"/>
      <c r="AR1" s="361"/>
      <c r="AS1" s="361"/>
      <c r="AT1" s="361"/>
      <c r="AU1" s="52"/>
      <c r="AV1" s="364" t="s">
        <v>500</v>
      </c>
      <c r="AW1" s="364"/>
      <c r="AX1" s="364"/>
      <c r="AY1" s="364"/>
      <c r="AZ1" s="364"/>
      <c r="BA1" s="364"/>
      <c r="BB1" s="364"/>
      <c r="BC1" s="364"/>
      <c r="BD1" s="53"/>
      <c r="BE1" s="365" t="s">
        <v>501</v>
      </c>
      <c r="BF1" s="365"/>
      <c r="BG1" s="365"/>
      <c r="BH1" s="365"/>
      <c r="BI1" s="365"/>
    </row>
    <row r="2" spans="1:61" ht="39.950000000000003" customHeight="1" x14ac:dyDescent="0.25">
      <c r="A2" s="366" t="s">
        <v>502</v>
      </c>
      <c r="B2" s="366" t="s">
        <v>11</v>
      </c>
      <c r="C2" s="366" t="s">
        <v>13</v>
      </c>
      <c r="D2" s="366" t="s">
        <v>503</v>
      </c>
      <c r="E2" s="366" t="s">
        <v>504</v>
      </c>
      <c r="F2" s="366" t="s">
        <v>15</v>
      </c>
      <c r="G2" s="366" t="s">
        <v>17</v>
      </c>
      <c r="H2" s="366" t="s">
        <v>19</v>
      </c>
      <c r="I2" s="362" t="s">
        <v>84</v>
      </c>
      <c r="J2" s="367" t="s">
        <v>505</v>
      </c>
      <c r="K2" s="367"/>
      <c r="L2" s="367"/>
      <c r="M2" s="362" t="s">
        <v>85</v>
      </c>
      <c r="N2" s="362" t="s">
        <v>506</v>
      </c>
      <c r="O2" s="362" t="s">
        <v>507</v>
      </c>
      <c r="P2" s="362" t="s">
        <v>36</v>
      </c>
      <c r="Q2" s="362" t="s">
        <v>508</v>
      </c>
      <c r="R2" s="362" t="s">
        <v>509</v>
      </c>
      <c r="S2" s="362" t="s">
        <v>510</v>
      </c>
      <c r="T2" s="44"/>
      <c r="U2" s="363" t="s">
        <v>511</v>
      </c>
      <c r="V2" s="363" t="s">
        <v>512</v>
      </c>
      <c r="W2" s="363" t="s">
        <v>99</v>
      </c>
      <c r="X2" s="363" t="s">
        <v>100</v>
      </c>
      <c r="Y2" s="363" t="s">
        <v>513</v>
      </c>
      <c r="Z2" s="363" t="s">
        <v>102</v>
      </c>
      <c r="AA2" s="363" t="s">
        <v>514</v>
      </c>
      <c r="AB2" s="363" t="s">
        <v>104</v>
      </c>
      <c r="AC2" s="45"/>
      <c r="AD2" s="360" t="s">
        <v>105</v>
      </c>
      <c r="AE2" s="360" t="s">
        <v>106</v>
      </c>
      <c r="AF2" s="360" t="s">
        <v>107</v>
      </c>
      <c r="AG2" s="360" t="s">
        <v>108</v>
      </c>
      <c r="AH2" s="360" t="s">
        <v>516</v>
      </c>
      <c r="AI2" s="360" t="s">
        <v>110</v>
      </c>
      <c r="AJ2" s="360" t="s">
        <v>517</v>
      </c>
      <c r="AK2" s="360" t="s">
        <v>112</v>
      </c>
      <c r="AL2" s="43"/>
      <c r="AM2" s="358" t="s">
        <v>113</v>
      </c>
      <c r="AN2" s="358" t="s">
        <v>518</v>
      </c>
      <c r="AO2" s="358" t="s">
        <v>115</v>
      </c>
      <c r="AP2" s="358" t="s">
        <v>116</v>
      </c>
      <c r="AQ2" s="358" t="s">
        <v>519</v>
      </c>
      <c r="AR2" s="358" t="s">
        <v>118</v>
      </c>
      <c r="AS2" s="358" t="s">
        <v>520</v>
      </c>
      <c r="AT2" s="358" t="s">
        <v>521</v>
      </c>
      <c r="AU2" s="48"/>
      <c r="AV2" s="359" t="s">
        <v>113</v>
      </c>
      <c r="AW2" s="47"/>
      <c r="AX2" s="359" t="s">
        <v>518</v>
      </c>
      <c r="AY2" s="359" t="s">
        <v>115</v>
      </c>
      <c r="AZ2" s="359" t="s">
        <v>116</v>
      </c>
      <c r="BA2" s="359" t="s">
        <v>117</v>
      </c>
      <c r="BB2" s="359" t="s">
        <v>118</v>
      </c>
      <c r="BC2" s="359" t="s">
        <v>520</v>
      </c>
      <c r="BD2" s="359" t="s">
        <v>522</v>
      </c>
      <c r="BE2" s="356" t="s">
        <v>57</v>
      </c>
      <c r="BF2" s="356" t="s">
        <v>523</v>
      </c>
      <c r="BG2" s="356" t="s">
        <v>524</v>
      </c>
      <c r="BH2" s="356" t="s">
        <v>525</v>
      </c>
      <c r="BI2" s="357" t="s">
        <v>526</v>
      </c>
    </row>
    <row r="3" spans="1:61" ht="39.950000000000003" customHeight="1" x14ac:dyDescent="0.25">
      <c r="A3" s="366"/>
      <c r="B3" s="366"/>
      <c r="C3" s="366"/>
      <c r="D3" s="366"/>
      <c r="E3" s="366"/>
      <c r="F3" s="366"/>
      <c r="G3" s="366"/>
      <c r="H3" s="366"/>
      <c r="I3" s="362"/>
      <c r="J3" s="34" t="s">
        <v>527</v>
      </c>
      <c r="K3" s="44" t="s">
        <v>28</v>
      </c>
      <c r="L3" s="44" t="s">
        <v>30</v>
      </c>
      <c r="M3" s="362"/>
      <c r="N3" s="362"/>
      <c r="O3" s="362"/>
      <c r="P3" s="362"/>
      <c r="Q3" s="362"/>
      <c r="R3" s="362"/>
      <c r="S3" s="362"/>
      <c r="T3" s="44" t="s">
        <v>528</v>
      </c>
      <c r="U3" s="363"/>
      <c r="V3" s="363"/>
      <c r="W3" s="363"/>
      <c r="X3" s="363"/>
      <c r="Y3" s="363"/>
      <c r="Z3" s="363"/>
      <c r="AA3" s="363"/>
      <c r="AB3" s="363"/>
      <c r="AC3" s="45" t="s">
        <v>57</v>
      </c>
      <c r="AD3" s="360"/>
      <c r="AE3" s="360"/>
      <c r="AF3" s="360"/>
      <c r="AG3" s="360"/>
      <c r="AH3" s="360"/>
      <c r="AI3" s="360"/>
      <c r="AJ3" s="360"/>
      <c r="AK3" s="360"/>
      <c r="AL3" s="43" t="s">
        <v>57</v>
      </c>
      <c r="AM3" s="358"/>
      <c r="AN3" s="358"/>
      <c r="AO3" s="358"/>
      <c r="AP3" s="358"/>
      <c r="AQ3" s="358"/>
      <c r="AR3" s="358"/>
      <c r="AS3" s="358"/>
      <c r="AT3" s="358"/>
      <c r="AU3" s="48" t="s">
        <v>57</v>
      </c>
      <c r="AV3" s="359"/>
      <c r="AW3" s="47" t="s">
        <v>529</v>
      </c>
      <c r="AX3" s="359"/>
      <c r="AY3" s="359"/>
      <c r="AZ3" s="359"/>
      <c r="BA3" s="359"/>
      <c r="BB3" s="359"/>
      <c r="BC3" s="359"/>
      <c r="BD3" s="359"/>
      <c r="BE3" s="356"/>
      <c r="BF3" s="356"/>
      <c r="BG3" s="356"/>
      <c r="BH3" s="356"/>
      <c r="BI3" s="357"/>
    </row>
    <row r="4" spans="1:61" ht="39.950000000000003" customHeight="1" x14ac:dyDescent="0.25">
      <c r="A4" s="1" t="s">
        <v>530</v>
      </c>
      <c r="B4" s="1" t="s">
        <v>531</v>
      </c>
      <c r="C4" s="1" t="s">
        <v>532</v>
      </c>
      <c r="D4" s="1" t="s">
        <v>530</v>
      </c>
      <c r="E4" s="1" t="s">
        <v>533</v>
      </c>
      <c r="F4" s="1" t="s">
        <v>531</v>
      </c>
      <c r="G4" s="1"/>
      <c r="H4" s="1" t="s">
        <v>534</v>
      </c>
      <c r="I4" s="2" t="s">
        <v>535</v>
      </c>
      <c r="J4" s="35" t="s">
        <v>536</v>
      </c>
      <c r="K4" s="2"/>
      <c r="L4" s="2" t="s">
        <v>537</v>
      </c>
      <c r="M4" s="2" t="s">
        <v>531</v>
      </c>
      <c r="N4" s="2" t="s">
        <v>531</v>
      </c>
      <c r="O4" s="2" t="s">
        <v>538</v>
      </c>
      <c r="P4" s="2" t="s">
        <v>531</v>
      </c>
      <c r="Q4" s="2" t="s">
        <v>539</v>
      </c>
      <c r="R4" s="2" t="s">
        <v>530</v>
      </c>
      <c r="S4" s="2" t="s">
        <v>530</v>
      </c>
      <c r="T4" s="2" t="s">
        <v>530</v>
      </c>
      <c r="U4" s="26" t="s">
        <v>530</v>
      </c>
      <c r="V4" s="26" t="s">
        <v>540</v>
      </c>
      <c r="W4" s="26" t="s">
        <v>541</v>
      </c>
      <c r="X4" s="26" t="s">
        <v>542</v>
      </c>
      <c r="Y4" s="26" t="s">
        <v>542</v>
      </c>
      <c r="Z4" s="26" t="s">
        <v>538</v>
      </c>
      <c r="AA4" s="26" t="s">
        <v>543</v>
      </c>
      <c r="AB4" s="26" t="s">
        <v>531</v>
      </c>
      <c r="AC4" s="26" t="s">
        <v>544</v>
      </c>
      <c r="AD4" s="27" t="s">
        <v>530</v>
      </c>
      <c r="AE4" s="27"/>
      <c r="AF4" s="27" t="s">
        <v>598</v>
      </c>
      <c r="AG4" s="27" t="s">
        <v>542</v>
      </c>
      <c r="AH4" s="27" t="s">
        <v>542</v>
      </c>
      <c r="AI4" s="27" t="s">
        <v>538</v>
      </c>
      <c r="AJ4" s="27" t="s">
        <v>543</v>
      </c>
      <c r="AK4" s="27" t="s">
        <v>531</v>
      </c>
      <c r="AL4" s="27"/>
      <c r="AM4" s="28" t="s">
        <v>530</v>
      </c>
      <c r="AN4" s="28" t="s">
        <v>540</v>
      </c>
      <c r="AO4" s="28" t="s">
        <v>541</v>
      </c>
      <c r="AP4" s="28" t="s">
        <v>542</v>
      </c>
      <c r="AQ4" s="28" t="s">
        <v>542</v>
      </c>
      <c r="AR4" s="28" t="s">
        <v>538</v>
      </c>
      <c r="AS4" s="28" t="s">
        <v>543</v>
      </c>
      <c r="AT4" s="28" t="s">
        <v>531</v>
      </c>
      <c r="AU4" s="28"/>
      <c r="AV4" s="29" t="s">
        <v>530</v>
      </c>
      <c r="AW4" s="29"/>
      <c r="AX4" s="29" t="s">
        <v>540</v>
      </c>
      <c r="AY4" s="29" t="s">
        <v>541</v>
      </c>
      <c r="AZ4" s="29" t="s">
        <v>542</v>
      </c>
      <c r="BA4" s="29" t="s">
        <v>542</v>
      </c>
      <c r="BB4" s="29" t="s">
        <v>538</v>
      </c>
      <c r="BC4" s="29" t="s">
        <v>543</v>
      </c>
      <c r="BD4" s="29"/>
      <c r="BE4" s="50" t="s">
        <v>544</v>
      </c>
      <c r="BF4" s="50"/>
      <c r="BG4" s="50" t="s">
        <v>544</v>
      </c>
      <c r="BH4" s="50" t="s">
        <v>531</v>
      </c>
      <c r="BI4" s="357"/>
    </row>
    <row r="5" spans="1:61" ht="159.75" customHeight="1" x14ac:dyDescent="0.25">
      <c r="A5" s="58"/>
      <c r="B5" s="49" t="s">
        <v>545</v>
      </c>
      <c r="C5" s="375" t="s">
        <v>599</v>
      </c>
      <c r="D5" s="376">
        <v>44670</v>
      </c>
      <c r="E5" s="377" t="s">
        <v>600</v>
      </c>
      <c r="F5" s="102" t="s">
        <v>174</v>
      </c>
      <c r="G5" s="379">
        <v>142</v>
      </c>
      <c r="H5" s="384" t="s">
        <v>601</v>
      </c>
      <c r="I5" s="378" t="s">
        <v>602</v>
      </c>
      <c r="J5" s="127" t="s">
        <v>603</v>
      </c>
      <c r="K5" s="127" t="s">
        <v>604</v>
      </c>
      <c r="L5" s="111">
        <v>1</v>
      </c>
      <c r="M5" s="111" t="s">
        <v>186</v>
      </c>
      <c r="N5" s="111" t="s">
        <v>605</v>
      </c>
      <c r="O5" s="127" t="s">
        <v>606</v>
      </c>
      <c r="P5" s="31">
        <v>1</v>
      </c>
      <c r="Q5" s="5"/>
      <c r="R5" s="128">
        <v>44685</v>
      </c>
      <c r="S5" s="136">
        <v>44685</v>
      </c>
      <c r="T5" s="106"/>
      <c r="U5" s="107"/>
      <c r="V5" s="108"/>
      <c r="W5" s="40"/>
      <c r="X5" s="100"/>
      <c r="Y5" s="109"/>
      <c r="Z5" s="40"/>
      <c r="AA5" s="110"/>
      <c r="AB5" s="42"/>
      <c r="AC5" s="111"/>
      <c r="AD5" s="112">
        <v>44742</v>
      </c>
      <c r="AE5" s="113" t="s">
        <v>607</v>
      </c>
      <c r="AF5" s="40">
        <v>1</v>
      </c>
      <c r="AG5" s="100">
        <f>IF(AF5="","",IF(OR($L5=0,$L5="",AD5=""),"",AF5/$L5))</f>
        <v>1</v>
      </c>
      <c r="AH5" s="116">
        <f>(IF(OR($P5="",AG5=""),"",IF(OR($P5=0,AG5=0),0,IF((AG5*100%)/$P5&gt;100%,100%,(AG5*100%)/$P5))))</f>
        <v>1</v>
      </c>
      <c r="AI5" s="101" t="str">
        <f t="shared" ref="AI5" si="0">IF(AF5="","",IF(AH5&lt;100%, IF(AH5&lt;50%, "ALERTA","EN TERMINO"), IF(AH5=100%, "OK", "EN TERMINO")))</f>
        <v>OK</v>
      </c>
      <c r="AJ5" s="32" t="s">
        <v>608</v>
      </c>
      <c r="AK5" s="54" t="s">
        <v>609</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545</v>
      </c>
      <c r="C6" s="375"/>
      <c r="D6" s="376"/>
      <c r="E6" s="377"/>
      <c r="F6" s="102" t="s">
        <v>174</v>
      </c>
      <c r="G6" s="380"/>
      <c r="H6" s="384"/>
      <c r="I6" s="378"/>
      <c r="J6" s="127" t="s">
        <v>610</v>
      </c>
      <c r="K6" s="127" t="s">
        <v>611</v>
      </c>
      <c r="L6" s="111">
        <v>1</v>
      </c>
      <c r="M6" s="111" t="s">
        <v>186</v>
      </c>
      <c r="N6" s="111" t="s">
        <v>605</v>
      </c>
      <c r="O6" s="127" t="s">
        <v>606</v>
      </c>
      <c r="P6" s="31">
        <v>1</v>
      </c>
      <c r="Q6" s="5"/>
      <c r="R6" s="128">
        <v>44687</v>
      </c>
      <c r="S6" s="137">
        <v>44742</v>
      </c>
      <c r="T6" s="106"/>
      <c r="U6" s="41"/>
      <c r="V6" s="115"/>
      <c r="W6" s="37"/>
      <c r="X6" s="100"/>
      <c r="Y6" s="109"/>
      <c r="Z6" s="40"/>
      <c r="AA6" s="102"/>
      <c r="AB6" s="42"/>
      <c r="AC6" s="111"/>
      <c r="AD6" s="112">
        <v>44742</v>
      </c>
      <c r="AE6" s="110" t="s">
        <v>612</v>
      </c>
      <c r="AF6" s="40">
        <v>1</v>
      </c>
      <c r="AG6" s="100">
        <f>IF(AF6="","",IF(OR($L6=0,$L6="",AD6=""),"",AF6/$L6))</f>
        <v>1</v>
      </c>
      <c r="AH6" s="116">
        <f>(IF(OR($P6="",AG6=""),"",IF(OR($P6=0,AG6=0),0,IF((AG6*100%)/$P6&gt;100%,100%,(AG6*100%)/$P6))))</f>
        <v>1</v>
      </c>
      <c r="AI6" s="101" t="str">
        <f t="shared" ref="AI6" si="3">IF(AF6="","",IF(AH6&lt;100%, IF(AH6&lt;50%, "ALERTA","EN TERMINO"), IF(AH6=100%, "OK", "EN TERMINO")))</f>
        <v>OK</v>
      </c>
      <c r="AJ6" s="33" t="s">
        <v>613</v>
      </c>
      <c r="AK6" s="54" t="s">
        <v>609</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73"/>
      <c r="D9" s="59"/>
      <c r="F9" s="55"/>
      <c r="G9" s="55"/>
      <c r="H9" s="69"/>
      <c r="I9" s="69"/>
      <c r="J9" s="70"/>
      <c r="K9" s="71"/>
      <c r="M9" s="12"/>
      <c r="N9" s="12"/>
      <c r="O9" s="12"/>
      <c r="P9" s="65"/>
      <c r="R9" s="72"/>
      <c r="S9" s="73"/>
      <c r="T9" s="67"/>
    </row>
    <row r="10" spans="1:61" ht="39.950000000000003" customHeight="1" x14ac:dyDescent="0.25">
      <c r="A10" s="59"/>
      <c r="B10" s="12"/>
      <c r="C10" s="373"/>
      <c r="D10" s="59"/>
      <c r="E10" s="372"/>
      <c r="F10" s="55"/>
      <c r="G10" s="55"/>
      <c r="H10" s="371"/>
      <c r="I10" s="371"/>
      <c r="J10" s="70"/>
      <c r="K10" s="71"/>
      <c r="M10" s="12"/>
      <c r="N10" s="12"/>
      <c r="O10" s="12"/>
      <c r="P10" s="65"/>
      <c r="R10" s="72"/>
      <c r="S10" s="73"/>
      <c r="T10" s="67"/>
    </row>
    <row r="11" spans="1:61" ht="39.950000000000003" customHeight="1" x14ac:dyDescent="0.25">
      <c r="A11" s="59"/>
      <c r="B11" s="12"/>
      <c r="C11" s="373"/>
      <c r="D11" s="59"/>
      <c r="E11" s="372"/>
      <c r="F11" s="55"/>
      <c r="G11" s="55"/>
      <c r="H11" s="371"/>
      <c r="I11" s="371"/>
      <c r="J11" s="70"/>
      <c r="K11" s="71"/>
      <c r="M11" s="12"/>
      <c r="N11" s="12"/>
      <c r="O11" s="12"/>
      <c r="P11" s="65"/>
      <c r="R11" s="72"/>
      <c r="S11" s="73"/>
      <c r="T11" s="67"/>
    </row>
    <row r="12" spans="1:61" ht="39.950000000000003" customHeight="1" x14ac:dyDescent="0.25">
      <c r="A12" s="59"/>
      <c r="B12" s="12"/>
      <c r="C12" s="373"/>
      <c r="D12" s="59"/>
      <c r="E12" s="372"/>
      <c r="F12" s="55"/>
      <c r="G12" s="55"/>
      <c r="H12" s="371"/>
      <c r="I12" s="371"/>
      <c r="J12" s="70"/>
      <c r="K12" s="71"/>
      <c r="M12" s="12"/>
      <c r="N12" s="12"/>
      <c r="O12" s="12"/>
      <c r="P12" s="65"/>
      <c r="R12" s="72"/>
      <c r="S12" s="73"/>
      <c r="T12" s="67"/>
    </row>
    <row r="13" spans="1:61" ht="39.950000000000003" customHeight="1" x14ac:dyDescent="0.25">
      <c r="A13" s="59"/>
      <c r="B13" s="12"/>
      <c r="C13" s="373"/>
      <c r="D13" s="59"/>
      <c r="E13" s="372"/>
      <c r="F13" s="55"/>
      <c r="G13" s="55"/>
      <c r="H13" s="371"/>
      <c r="I13" s="371"/>
      <c r="J13" s="70"/>
      <c r="K13" s="71"/>
      <c r="M13" s="12"/>
      <c r="N13" s="12"/>
      <c r="O13" s="12"/>
      <c r="P13" s="65"/>
      <c r="R13" s="72"/>
      <c r="S13" s="73"/>
      <c r="T13" s="67"/>
    </row>
    <row r="14" spans="1:61" ht="39.950000000000003" customHeight="1" x14ac:dyDescent="0.25">
      <c r="A14" s="59"/>
      <c r="B14" s="12"/>
      <c r="C14" s="373"/>
      <c r="D14" s="59"/>
      <c r="E14" s="372"/>
      <c r="F14" s="55"/>
      <c r="G14" s="55"/>
      <c r="H14" s="371"/>
      <c r="I14" s="371"/>
      <c r="J14" s="70"/>
      <c r="K14" s="71"/>
      <c r="M14" s="12"/>
      <c r="N14" s="12"/>
      <c r="O14" s="12"/>
      <c r="P14" s="65"/>
      <c r="R14" s="72"/>
      <c r="S14" s="73"/>
      <c r="T14" s="67"/>
    </row>
    <row r="15" spans="1:61" ht="39.950000000000003" customHeight="1" x14ac:dyDescent="0.25">
      <c r="A15" s="59"/>
      <c r="B15" s="12"/>
      <c r="C15" s="373"/>
      <c r="D15" s="59"/>
      <c r="E15" s="372"/>
      <c r="F15" s="55"/>
      <c r="G15" s="55"/>
      <c r="H15" s="371"/>
      <c r="I15" s="371"/>
      <c r="J15" s="70"/>
      <c r="K15" s="71"/>
      <c r="M15" s="12"/>
      <c r="N15" s="12"/>
      <c r="O15" s="12"/>
      <c r="P15" s="65"/>
      <c r="R15" s="72"/>
      <c r="S15" s="73"/>
      <c r="T15" s="67"/>
    </row>
    <row r="16" spans="1:61" ht="39.950000000000003" customHeight="1" x14ac:dyDescent="0.25">
      <c r="A16" s="59"/>
      <c r="B16" s="12"/>
      <c r="C16" s="373"/>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73"/>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73"/>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73"/>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73"/>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73"/>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73"/>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73"/>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73"/>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73"/>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73"/>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73"/>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73"/>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73"/>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73"/>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73"/>
      <c r="D31" s="59"/>
      <c r="F31" s="80"/>
      <c r="G31" s="80"/>
      <c r="H31" s="69"/>
      <c r="I31" s="69"/>
      <c r="J31" s="69"/>
      <c r="K31" s="81"/>
      <c r="L31" s="81"/>
      <c r="M31" s="12"/>
      <c r="N31" s="12"/>
      <c r="O31" s="69"/>
      <c r="P31" s="65"/>
      <c r="Q31" s="69"/>
      <c r="R31" s="76"/>
      <c r="S31" s="76"/>
      <c r="T31" s="374"/>
      <c r="U31" s="82"/>
      <c r="W31" s="83"/>
      <c r="X31" s="15"/>
      <c r="Y31" s="20"/>
      <c r="Z31" s="14"/>
      <c r="AA31" s="38"/>
      <c r="AB31" s="11"/>
      <c r="AC31" s="22"/>
      <c r="BG31" s="14"/>
    </row>
    <row r="32" spans="1:59" ht="39.950000000000003" customHeight="1" x14ac:dyDescent="0.25">
      <c r="A32" s="59"/>
      <c r="B32" s="12"/>
      <c r="C32" s="373"/>
      <c r="D32" s="59"/>
      <c r="F32" s="80"/>
      <c r="G32" s="80"/>
      <c r="H32" s="69"/>
      <c r="I32" s="81"/>
      <c r="J32" s="69"/>
      <c r="K32" s="81"/>
      <c r="L32" s="81"/>
      <c r="M32" s="12"/>
      <c r="N32" s="12"/>
      <c r="O32" s="81"/>
      <c r="P32" s="65"/>
      <c r="Q32" s="81"/>
      <c r="R32" s="73"/>
      <c r="S32" s="73"/>
      <c r="T32" s="374"/>
      <c r="U32" s="82"/>
      <c r="W32" s="83"/>
      <c r="X32" s="15"/>
      <c r="Y32" s="20"/>
      <c r="Z32" s="14"/>
      <c r="AA32" s="38"/>
      <c r="AB32" s="11"/>
      <c r="AC32" s="22"/>
      <c r="BG32" s="14"/>
    </row>
    <row r="33" spans="1:61" ht="39.950000000000003" customHeight="1" x14ac:dyDescent="0.25">
      <c r="A33" s="59"/>
      <c r="B33" s="12"/>
      <c r="C33" s="373"/>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73"/>
      <c r="D34" s="59"/>
      <c r="F34" s="80"/>
      <c r="G34" s="80"/>
      <c r="H34" s="69"/>
      <c r="I34" s="371"/>
      <c r="J34" s="371"/>
      <c r="K34" s="371"/>
      <c r="L34" s="371"/>
      <c r="M34" s="12"/>
      <c r="N34" s="12"/>
      <c r="O34" s="81"/>
      <c r="P34" s="65"/>
      <c r="Q34" s="371"/>
      <c r="R34" s="374"/>
      <c r="S34" s="374"/>
      <c r="T34" s="73"/>
      <c r="U34" s="82"/>
      <c r="W34" s="83"/>
      <c r="X34" s="15"/>
      <c r="Y34" s="20"/>
      <c r="Z34" s="14"/>
      <c r="AA34" s="39"/>
      <c r="AB34" s="11"/>
      <c r="AC34" s="22"/>
      <c r="BG34" s="14"/>
    </row>
    <row r="35" spans="1:61" ht="39.950000000000003" customHeight="1" x14ac:dyDescent="0.25">
      <c r="A35" s="59"/>
      <c r="B35" s="12"/>
      <c r="C35" s="373"/>
      <c r="D35" s="59"/>
      <c r="F35" s="80"/>
      <c r="G35" s="80"/>
      <c r="H35" s="69"/>
      <c r="I35" s="371"/>
      <c r="J35" s="371"/>
      <c r="K35" s="371"/>
      <c r="L35" s="371"/>
      <c r="M35" s="12"/>
      <c r="N35" s="12"/>
      <c r="O35" s="81"/>
      <c r="P35" s="65"/>
      <c r="Q35" s="371"/>
      <c r="R35" s="374"/>
      <c r="S35" s="374"/>
      <c r="T35" s="73"/>
      <c r="U35" s="82"/>
      <c r="W35" s="83"/>
      <c r="X35" s="15"/>
      <c r="Y35" s="20"/>
      <c r="Z35" s="14"/>
      <c r="AA35" s="39"/>
      <c r="AB35" s="11"/>
      <c r="AC35" s="22"/>
      <c r="BG35" s="14"/>
    </row>
    <row r="36" spans="1:61" ht="39.950000000000003" customHeight="1" x14ac:dyDescent="0.25">
      <c r="A36" s="59"/>
      <c r="B36" s="12"/>
      <c r="C36" s="373"/>
      <c r="D36" s="59"/>
      <c r="F36" s="80"/>
      <c r="G36" s="80"/>
      <c r="H36" s="69"/>
      <c r="I36" s="371"/>
      <c r="J36" s="371"/>
      <c r="K36" s="371"/>
      <c r="L36" s="371"/>
      <c r="M36" s="12"/>
      <c r="N36" s="12"/>
      <c r="O36" s="81"/>
      <c r="P36" s="65"/>
      <c r="Q36" s="371"/>
      <c r="R36" s="374"/>
      <c r="S36" s="374"/>
      <c r="T36" s="374"/>
      <c r="U36" s="82"/>
      <c r="W36" s="83"/>
      <c r="X36" s="15"/>
      <c r="Y36" s="20"/>
      <c r="Z36" s="14"/>
      <c r="AA36" s="39"/>
      <c r="AB36" s="11"/>
      <c r="AC36" s="22"/>
      <c r="BG36" s="14"/>
    </row>
    <row r="37" spans="1:61" ht="39.950000000000003" customHeight="1" x14ac:dyDescent="0.25">
      <c r="A37" s="59"/>
      <c r="B37" s="12"/>
      <c r="C37" s="373"/>
      <c r="D37" s="59"/>
      <c r="F37" s="80"/>
      <c r="G37" s="80"/>
      <c r="H37" s="69"/>
      <c r="I37" s="371"/>
      <c r="J37" s="371"/>
      <c r="K37" s="371"/>
      <c r="L37" s="371"/>
      <c r="M37" s="12"/>
      <c r="N37" s="12"/>
      <c r="O37" s="81"/>
      <c r="P37" s="65"/>
      <c r="Q37" s="371"/>
      <c r="R37" s="374"/>
      <c r="S37" s="374"/>
      <c r="T37" s="374"/>
      <c r="U37" s="82"/>
      <c r="W37" s="83"/>
      <c r="X37" s="15"/>
      <c r="Y37" s="20"/>
      <c r="Z37" s="14"/>
      <c r="AA37" s="39"/>
      <c r="AB37" s="11"/>
      <c r="AC37" s="22"/>
      <c r="BG37" s="14"/>
    </row>
    <row r="38" spans="1:61" ht="39.950000000000003" customHeight="1" x14ac:dyDescent="0.25">
      <c r="A38" s="59"/>
      <c r="B38" s="12"/>
      <c r="C38" s="373"/>
      <c r="D38" s="59"/>
      <c r="F38" s="80"/>
      <c r="G38" s="80"/>
      <c r="H38" s="69"/>
      <c r="I38" s="371"/>
      <c r="J38" s="371"/>
      <c r="K38" s="371"/>
      <c r="L38" s="81"/>
      <c r="M38" s="12"/>
      <c r="N38" s="12"/>
      <c r="O38" s="81"/>
      <c r="P38" s="65"/>
      <c r="Q38" s="371"/>
      <c r="R38" s="374"/>
      <c r="S38" s="374"/>
      <c r="T38" s="374"/>
      <c r="U38" s="82"/>
      <c r="W38" s="83"/>
      <c r="X38" s="15"/>
      <c r="Y38" s="20"/>
      <c r="Z38" s="14"/>
      <c r="AA38" s="39"/>
      <c r="AB38" s="11"/>
      <c r="AC38" s="22"/>
      <c r="BG38" s="14"/>
    </row>
    <row r="39" spans="1:61" ht="39.950000000000003" customHeight="1" x14ac:dyDescent="0.25">
      <c r="A39" s="59"/>
      <c r="B39" s="12"/>
      <c r="C39" s="373"/>
      <c r="D39" s="59"/>
      <c r="F39" s="80"/>
      <c r="G39" s="80"/>
      <c r="H39" s="69"/>
      <c r="I39" s="371"/>
      <c r="J39" s="371"/>
      <c r="K39" s="371"/>
      <c r="L39" s="81"/>
      <c r="M39" s="12"/>
      <c r="N39" s="12"/>
      <c r="O39" s="81"/>
      <c r="P39" s="65"/>
      <c r="Q39" s="371"/>
      <c r="R39" s="374"/>
      <c r="S39" s="374"/>
      <c r="T39" s="374"/>
      <c r="U39" s="82"/>
      <c r="W39" s="83"/>
      <c r="X39" s="15"/>
      <c r="Y39" s="20"/>
      <c r="Z39" s="14"/>
      <c r="AA39" s="39"/>
      <c r="AB39" s="11"/>
      <c r="AC39" s="22"/>
      <c r="BG39" s="14"/>
    </row>
    <row r="40" spans="1:61" ht="39.950000000000003" customHeight="1" x14ac:dyDescent="0.25">
      <c r="A40" s="59"/>
      <c r="B40" s="12"/>
      <c r="C40" s="373"/>
      <c r="D40" s="59"/>
      <c r="F40" s="80"/>
      <c r="G40" s="80"/>
      <c r="H40" s="69"/>
      <c r="I40" s="371"/>
      <c r="J40" s="371"/>
      <c r="K40" s="371"/>
      <c r="L40" s="81"/>
      <c r="M40" s="12"/>
      <c r="N40" s="12"/>
      <c r="O40" s="81"/>
      <c r="P40" s="65"/>
      <c r="Q40" s="371"/>
      <c r="R40" s="374"/>
      <c r="S40" s="374"/>
      <c r="T40" s="374"/>
      <c r="U40" s="82"/>
      <c r="W40" s="83"/>
      <c r="X40" s="15"/>
      <c r="Y40" s="20"/>
      <c r="Z40" s="14"/>
      <c r="AA40" s="39"/>
      <c r="AB40" s="11"/>
      <c r="AC40" s="22"/>
      <c r="BG40" s="14"/>
    </row>
    <row r="41" spans="1:61" ht="39.950000000000003" customHeight="1" x14ac:dyDescent="0.25">
      <c r="A41" s="59"/>
      <c r="B41" s="12"/>
      <c r="C41" s="373"/>
      <c r="D41" s="59"/>
      <c r="F41" s="80"/>
      <c r="G41" s="80"/>
      <c r="H41" s="69"/>
      <c r="I41" s="371"/>
      <c r="J41" s="371"/>
      <c r="K41" s="371"/>
      <c r="L41" s="81"/>
      <c r="M41" s="12"/>
      <c r="N41" s="12"/>
      <c r="O41" s="81"/>
      <c r="P41" s="65"/>
      <c r="Q41" s="371"/>
      <c r="R41" s="374"/>
      <c r="S41" s="374"/>
      <c r="T41" s="374"/>
      <c r="U41" s="82"/>
      <c r="W41" s="83"/>
      <c r="X41" s="15"/>
      <c r="Y41" s="20"/>
      <c r="Z41" s="14"/>
      <c r="AA41" s="39"/>
      <c r="AB41" s="11"/>
      <c r="AC41" s="22"/>
      <c r="BG41" s="14"/>
    </row>
    <row r="42" spans="1:61" ht="39.950000000000003" customHeight="1" x14ac:dyDescent="0.25">
      <c r="A42" s="59"/>
      <c r="B42" s="12"/>
      <c r="C42" s="373"/>
      <c r="D42" s="59"/>
      <c r="F42" s="80"/>
      <c r="G42" s="80"/>
      <c r="H42" s="69"/>
      <c r="I42" s="371"/>
      <c r="J42" s="371"/>
      <c r="K42" s="371"/>
      <c r="L42" s="81"/>
      <c r="M42" s="12"/>
      <c r="N42" s="12"/>
      <c r="O42" s="81"/>
      <c r="P42" s="65"/>
      <c r="Q42" s="371"/>
      <c r="R42" s="374"/>
      <c r="S42" s="374"/>
      <c r="T42" s="374"/>
      <c r="U42" s="82"/>
      <c r="W42" s="83"/>
      <c r="X42" s="15"/>
      <c r="Y42" s="20"/>
      <c r="Z42" s="14"/>
      <c r="AA42" s="39"/>
      <c r="AB42" s="11"/>
      <c r="AC42" s="22"/>
      <c r="BG42" s="14"/>
    </row>
    <row r="43" spans="1:61" ht="39.950000000000003" customHeight="1" x14ac:dyDescent="0.25">
      <c r="A43" s="59"/>
      <c r="B43" s="12"/>
      <c r="C43" s="373"/>
      <c r="D43" s="59"/>
      <c r="F43" s="80"/>
      <c r="G43" s="80"/>
      <c r="H43" s="69"/>
      <c r="I43" s="371"/>
      <c r="J43" s="371"/>
      <c r="K43" s="371"/>
      <c r="L43" s="81"/>
      <c r="M43" s="12"/>
      <c r="N43" s="12"/>
      <c r="O43" s="81"/>
      <c r="P43" s="65"/>
      <c r="Q43" s="371"/>
      <c r="R43" s="374"/>
      <c r="S43" s="374"/>
      <c r="T43" s="374"/>
      <c r="U43" s="82"/>
      <c r="W43" s="83"/>
      <c r="X43" s="15"/>
      <c r="Y43" s="20"/>
      <c r="Z43" s="14"/>
      <c r="AA43" s="39"/>
      <c r="AB43" s="11"/>
      <c r="AC43" s="22"/>
      <c r="BG43" s="14"/>
    </row>
    <row r="44" spans="1:61" ht="39.950000000000003" customHeight="1" x14ac:dyDescent="0.25">
      <c r="A44" s="59"/>
      <c r="B44" s="12"/>
      <c r="C44" s="373"/>
      <c r="D44" s="59"/>
      <c r="F44" s="80"/>
      <c r="G44" s="80"/>
      <c r="H44" s="69"/>
      <c r="I44" s="371"/>
      <c r="J44" s="371"/>
      <c r="K44" s="371"/>
      <c r="L44" s="81"/>
      <c r="M44" s="12"/>
      <c r="N44" s="12"/>
      <c r="O44" s="81"/>
      <c r="P44" s="65"/>
      <c r="Q44" s="371"/>
      <c r="R44" s="374"/>
      <c r="S44" s="374"/>
      <c r="T44" s="374"/>
      <c r="U44" s="82"/>
      <c r="W44" s="83"/>
      <c r="X44" s="15"/>
      <c r="Y44" s="20"/>
      <c r="Z44" s="14"/>
      <c r="AA44" s="39"/>
      <c r="AB44" s="11"/>
      <c r="AC44" s="22"/>
      <c r="BG44" s="14"/>
    </row>
    <row r="45" spans="1:61" ht="39.950000000000003" customHeight="1" x14ac:dyDescent="0.25">
      <c r="A45" s="59"/>
      <c r="B45" s="12"/>
      <c r="C45" s="373"/>
      <c r="D45" s="59"/>
      <c r="F45" s="80"/>
      <c r="G45" s="80"/>
      <c r="H45" s="69"/>
      <c r="I45" s="371"/>
      <c r="J45" s="371"/>
      <c r="K45" s="371"/>
      <c r="L45" s="81"/>
      <c r="M45" s="12"/>
      <c r="N45" s="12"/>
      <c r="O45" s="81"/>
      <c r="P45" s="65"/>
      <c r="Q45" s="371"/>
      <c r="R45" s="374"/>
      <c r="S45" s="374"/>
      <c r="T45" s="374"/>
      <c r="U45" s="82"/>
      <c r="W45" s="83"/>
      <c r="X45" s="15"/>
      <c r="Y45" s="20"/>
      <c r="Z45" s="14"/>
      <c r="AA45" s="39"/>
      <c r="AB45" s="11"/>
      <c r="AC45" s="22"/>
      <c r="BG45" s="14"/>
    </row>
    <row r="46" spans="1:61" ht="39.950000000000003" customHeight="1" x14ac:dyDescent="0.25">
      <c r="A46" s="59"/>
      <c r="B46" s="12"/>
      <c r="C46" s="373"/>
      <c r="D46" s="59"/>
      <c r="F46" s="80"/>
      <c r="G46" s="80"/>
      <c r="H46" s="69"/>
      <c r="I46" s="371"/>
      <c r="J46" s="371"/>
      <c r="K46" s="371"/>
      <c r="L46" s="81"/>
      <c r="M46" s="12"/>
      <c r="N46" s="12"/>
      <c r="O46" s="81"/>
      <c r="P46" s="65"/>
      <c r="Q46" s="371"/>
      <c r="R46" s="374"/>
      <c r="S46" s="374"/>
      <c r="T46" s="374"/>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7"/>
      <c r="AE47" s="117"/>
      <c r="AF47" s="117"/>
      <c r="AG47" s="117"/>
      <c r="AH47" s="117"/>
      <c r="AI47" s="117"/>
      <c r="AJ47" s="117"/>
      <c r="AK47" s="117"/>
      <c r="AL47" s="117"/>
      <c r="AM47"/>
      <c r="AN47"/>
      <c r="AO47"/>
      <c r="AP47"/>
      <c r="AQ47"/>
      <c r="AR47"/>
      <c r="AS47"/>
      <c r="AT47"/>
      <c r="AU47"/>
      <c r="AV47"/>
      <c r="AW47"/>
      <c r="AX47"/>
      <c r="AY47"/>
      <c r="AZ47"/>
      <c r="BA47"/>
      <c r="BB47"/>
      <c r="BC47"/>
      <c r="BD47"/>
      <c r="BE47"/>
      <c r="BF47" s="117"/>
      <c r="BG47" s="117"/>
      <c r="BH47" s="117"/>
      <c r="BI47" s="117"/>
    </row>
    <row r="48" spans="1:61" s="99" customFormat="1" ht="184.5" customHeight="1" x14ac:dyDescent="0.25">
      <c r="A48" s="57"/>
      <c r="B48" s="12"/>
      <c r="C48" s="125"/>
      <c r="D48" s="57"/>
      <c r="E48" s="13"/>
      <c r="F48" s="80"/>
      <c r="G48" s="80"/>
      <c r="H48" s="55"/>
      <c r="I48" s="9"/>
      <c r="J48" s="64"/>
      <c r="K48" s="55"/>
      <c r="L48" s="55"/>
      <c r="M48" s="9"/>
      <c r="N48" s="55"/>
      <c r="O48" s="55"/>
      <c r="P48" s="84"/>
      <c r="Q48" s="55"/>
      <c r="R48" s="66"/>
      <c r="S48" s="66"/>
      <c r="T48" s="85"/>
      <c r="U48"/>
      <c r="V48"/>
      <c r="W48"/>
      <c r="X48"/>
      <c r="Y48"/>
      <c r="Z48"/>
      <c r="AA48"/>
      <c r="AB48"/>
      <c r="AC48"/>
      <c r="AD48" s="117"/>
      <c r="AE48" s="117"/>
      <c r="AF48" s="117"/>
      <c r="AG48" s="117"/>
      <c r="AH48" s="117"/>
      <c r="AI48" s="117"/>
      <c r="AJ48" s="117"/>
      <c r="AK48" s="117"/>
      <c r="AL48" s="117"/>
      <c r="AM48"/>
      <c r="AN48"/>
      <c r="AO48"/>
      <c r="AP48"/>
      <c r="AQ48"/>
      <c r="AR48"/>
      <c r="AS48"/>
      <c r="AT48"/>
      <c r="AU48"/>
      <c r="AV48"/>
      <c r="AW48"/>
      <c r="AX48"/>
      <c r="AY48"/>
      <c r="AZ48"/>
      <c r="BA48"/>
      <c r="BB48"/>
      <c r="BC48"/>
      <c r="BD48"/>
      <c r="BE48"/>
      <c r="BF48" s="117"/>
      <c r="BG48" s="117"/>
      <c r="BH48" s="117"/>
      <c r="BI48" s="117"/>
    </row>
    <row r="49" spans="1:16361" s="117" customFormat="1" ht="39.950000000000003" customHeight="1" x14ac:dyDescent="0.25">
      <c r="A49" s="57"/>
      <c r="B49" s="12"/>
      <c r="C49" s="381"/>
      <c r="D49" s="57"/>
      <c r="E49" s="382"/>
      <c r="F49" s="80"/>
      <c r="G49" s="80"/>
      <c r="H49" s="381"/>
      <c r="I49" s="383"/>
      <c r="J49" s="86"/>
      <c r="K49" s="126"/>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7" customFormat="1" ht="39.950000000000003" customHeight="1" x14ac:dyDescent="0.25">
      <c r="A50" s="57"/>
      <c r="B50" s="12"/>
      <c r="C50" s="381"/>
      <c r="D50" s="57"/>
      <c r="E50" s="382"/>
      <c r="F50" s="80"/>
      <c r="G50" s="80"/>
      <c r="H50" s="381"/>
      <c r="I50" s="383"/>
      <c r="J50" s="86"/>
      <c r="K50" s="126"/>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7" customFormat="1" ht="39.950000000000003" customHeight="1" x14ac:dyDescent="0.25">
      <c r="A51" s="57"/>
      <c r="B51" s="12"/>
      <c r="C51" s="381"/>
      <c r="D51" s="57"/>
      <c r="E51" s="382"/>
      <c r="F51" s="80"/>
      <c r="G51" s="80"/>
      <c r="H51" s="381"/>
      <c r="I51" s="383"/>
      <c r="J51" s="86"/>
      <c r="K51" s="126"/>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7" customFormat="1" ht="39.950000000000003" customHeight="1" x14ac:dyDescent="0.25">
      <c r="A52" s="57"/>
      <c r="B52" s="12"/>
      <c r="C52" s="381"/>
      <c r="D52" s="57"/>
      <c r="E52" s="382"/>
      <c r="F52" s="80"/>
      <c r="G52" s="80"/>
      <c r="H52" s="373"/>
      <c r="I52" s="383"/>
      <c r="J52" s="86"/>
      <c r="K52" s="126"/>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7" customFormat="1" ht="39.950000000000003" customHeight="1" x14ac:dyDescent="0.25">
      <c r="A53" s="57"/>
      <c r="B53" s="12"/>
      <c r="C53" s="381"/>
      <c r="D53" s="57"/>
      <c r="E53" s="382"/>
      <c r="F53" s="80"/>
      <c r="G53" s="80"/>
      <c r="H53" s="373"/>
      <c r="I53" s="383"/>
      <c r="J53" s="86"/>
      <c r="K53" s="126"/>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7" customFormat="1" ht="39.950000000000003" customHeight="1" x14ac:dyDescent="0.25">
      <c r="A54" s="57"/>
      <c r="B54" s="12"/>
      <c r="C54" s="381"/>
      <c r="D54" s="57"/>
      <c r="E54" s="382"/>
      <c r="F54" s="80"/>
      <c r="G54" s="80"/>
      <c r="H54" s="373"/>
      <c r="I54" s="383"/>
      <c r="J54" s="86"/>
      <c r="K54" s="126"/>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7" customFormat="1" ht="39.950000000000003" customHeight="1" x14ac:dyDescent="0.25">
      <c r="A55" s="57"/>
      <c r="B55" s="12"/>
      <c r="C55" s="381"/>
      <c r="D55" s="57"/>
      <c r="E55" s="382"/>
      <c r="F55" s="80"/>
      <c r="G55" s="80"/>
      <c r="H55" s="381"/>
      <c r="I55" s="383"/>
      <c r="J55" s="86"/>
      <c r="K55" s="126"/>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7" customFormat="1" ht="39.950000000000003" customHeight="1" x14ac:dyDescent="0.25">
      <c r="A56" s="57"/>
      <c r="B56" s="12"/>
      <c r="C56" s="381"/>
      <c r="D56" s="57"/>
      <c r="E56" s="382"/>
      <c r="F56" s="80"/>
      <c r="G56" s="80"/>
      <c r="H56" s="381"/>
      <c r="I56" s="383"/>
      <c r="J56" s="86"/>
      <c r="K56" s="126"/>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7" customFormat="1" ht="39.950000000000003" customHeight="1" x14ac:dyDescent="0.25">
      <c r="A57" s="57"/>
      <c r="B57" s="12"/>
      <c r="C57" s="381"/>
      <c r="D57" s="57"/>
      <c r="E57" s="382"/>
      <c r="F57" s="80"/>
      <c r="G57" s="80"/>
      <c r="H57" s="381"/>
      <c r="I57" s="383"/>
      <c r="J57" s="86"/>
      <c r="K57" s="126"/>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7" customFormat="1" ht="39.950000000000003" customHeight="1" x14ac:dyDescent="0.25">
      <c r="A58" s="57"/>
      <c r="B58" s="12"/>
      <c r="C58" s="381"/>
      <c r="D58" s="57"/>
      <c r="E58" s="382"/>
      <c r="F58" s="80"/>
      <c r="G58" s="80"/>
      <c r="H58" s="381"/>
      <c r="I58" s="383"/>
      <c r="J58" s="86"/>
      <c r="K58" s="126"/>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7" customFormat="1" ht="39.950000000000003" customHeight="1" x14ac:dyDescent="0.25">
      <c r="A59" s="57"/>
      <c r="B59" s="12"/>
      <c r="C59" s="381"/>
      <c r="D59" s="57"/>
      <c r="E59" s="12"/>
      <c r="F59" s="80"/>
      <c r="G59" s="80"/>
      <c r="H59" s="12"/>
      <c r="I59" s="126"/>
      <c r="J59" s="86"/>
      <c r="K59" s="126"/>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7" customFormat="1" ht="39.950000000000003" customHeight="1" x14ac:dyDescent="0.25">
      <c r="A60" s="57"/>
      <c r="B60" s="12"/>
      <c r="C60" s="381"/>
      <c r="D60" s="57"/>
      <c r="E60" s="12"/>
      <c r="F60" s="80"/>
      <c r="G60" s="80"/>
      <c r="H60" s="55"/>
      <c r="I60" s="126"/>
      <c r="J60" s="86"/>
      <c r="K60" s="126"/>
      <c r="L60" s="12"/>
      <c r="M60" s="12"/>
      <c r="N60" s="126"/>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7" customFormat="1" ht="39.950000000000003" customHeight="1" x14ac:dyDescent="0.25">
      <c r="A61" s="57"/>
      <c r="B61" s="12"/>
      <c r="C61" s="381"/>
      <c r="D61" s="59"/>
      <c r="E61" s="382"/>
      <c r="F61" s="80"/>
      <c r="G61" s="80"/>
      <c r="H61" s="382"/>
      <c r="I61" s="383"/>
      <c r="J61" s="86"/>
      <c r="K61" s="126"/>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7" customFormat="1" ht="39.950000000000003" customHeight="1" x14ac:dyDescent="0.25">
      <c r="A62" s="57"/>
      <c r="B62" s="12"/>
      <c r="C62" s="381"/>
      <c r="D62" s="59"/>
      <c r="E62" s="382"/>
      <c r="F62" s="80"/>
      <c r="G62" s="80"/>
      <c r="H62" s="382"/>
      <c r="I62" s="383"/>
      <c r="J62" s="86"/>
      <c r="K62" s="126"/>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7" customFormat="1" ht="39.950000000000003" customHeight="1" x14ac:dyDescent="0.25">
      <c r="A63" s="57"/>
      <c r="B63" s="12"/>
      <c r="C63" s="381"/>
      <c r="D63" s="59"/>
      <c r="E63" s="62"/>
      <c r="F63" s="80"/>
      <c r="G63" s="80"/>
      <c r="H63" s="129"/>
      <c r="I63" s="126"/>
      <c r="J63" s="86"/>
      <c r="K63" s="126"/>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7" customFormat="1" ht="39.950000000000003" customHeight="1" x14ac:dyDescent="0.25">
      <c r="A64" s="57"/>
      <c r="B64" s="12"/>
      <c r="C64" s="381"/>
      <c r="D64" s="59"/>
      <c r="E64" s="62"/>
      <c r="F64" s="80"/>
      <c r="G64" s="80"/>
      <c r="H64" s="39"/>
      <c r="I64" s="126"/>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7" customFormat="1" ht="39.950000000000003" customHeight="1" x14ac:dyDescent="0.25">
      <c r="A65" s="57"/>
      <c r="B65" s="12"/>
      <c r="C65" s="381"/>
      <c r="D65" s="59"/>
      <c r="E65" s="62"/>
      <c r="F65" s="80"/>
      <c r="G65" s="80"/>
      <c r="H65" s="130"/>
      <c r="I65" s="11"/>
      <c r="J65" s="78"/>
      <c r="K65" s="11"/>
      <c r="L65" s="11"/>
      <c r="M65" s="12"/>
      <c r="N65" s="12"/>
      <c r="O65" s="12"/>
      <c r="P65" s="90"/>
      <c r="Q65" s="12"/>
      <c r="R65" s="131"/>
      <c r="S65" s="131"/>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7" customFormat="1" ht="39.950000000000003" customHeight="1" x14ac:dyDescent="0.25">
      <c r="A66" s="57"/>
      <c r="B66" s="12"/>
      <c r="C66" s="381"/>
      <c r="D66" s="59"/>
      <c r="E66" s="62"/>
      <c r="F66" s="80"/>
      <c r="G66" s="80"/>
      <c r="H66" s="132"/>
      <c r="I66" s="3"/>
      <c r="J66" s="3"/>
      <c r="K66" s="3"/>
      <c r="L66" s="12"/>
      <c r="M66" s="12"/>
      <c r="N66" s="12"/>
      <c r="O66" s="12"/>
      <c r="P66" s="90"/>
      <c r="Q66" s="12"/>
      <c r="R66" s="131"/>
      <c r="S66" s="131"/>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7" customFormat="1" ht="39.950000000000003" customHeight="1" x14ac:dyDescent="0.25">
      <c r="A67" s="57"/>
      <c r="B67" s="12"/>
      <c r="C67" s="381"/>
      <c r="D67" s="59"/>
      <c r="E67" s="62"/>
      <c r="F67" s="80"/>
      <c r="G67" s="80"/>
      <c r="H67" s="133"/>
      <c r="I67" s="3"/>
      <c r="J67" s="3"/>
      <c r="K67" s="3"/>
      <c r="L67" s="11"/>
      <c r="M67" s="12"/>
      <c r="N67" s="12"/>
      <c r="O67" s="12"/>
      <c r="P67" s="90"/>
      <c r="Q67" s="12"/>
      <c r="R67" s="131"/>
      <c r="S67" s="131"/>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7" customFormat="1" ht="39.950000000000003" customHeight="1" x14ac:dyDescent="0.25">
      <c r="A68" s="57"/>
      <c r="B68" s="12"/>
      <c r="C68" s="381"/>
      <c r="D68" s="59"/>
      <c r="E68" s="62"/>
      <c r="F68" s="80"/>
      <c r="G68" s="80"/>
      <c r="H68" s="134"/>
      <c r="I68" s="3"/>
      <c r="J68" s="3"/>
      <c r="K68" s="3"/>
      <c r="L68" s="11"/>
      <c r="M68" s="12"/>
      <c r="N68" s="12"/>
      <c r="O68" s="12"/>
      <c r="P68" s="90"/>
      <c r="Q68" s="12"/>
      <c r="R68" s="131"/>
      <c r="S68" s="131"/>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7" customFormat="1" ht="39.950000000000003" customHeight="1" x14ac:dyDescent="0.25">
      <c r="A69" s="57"/>
      <c r="B69" s="12"/>
      <c r="C69" s="381"/>
      <c r="D69" s="59"/>
      <c r="E69" s="62"/>
      <c r="F69" s="80"/>
      <c r="G69" s="80"/>
      <c r="H69" s="135"/>
      <c r="I69" s="126"/>
      <c r="J69" s="92"/>
      <c r="K69" s="126"/>
      <c r="L69" s="12"/>
      <c r="M69" s="12"/>
      <c r="N69" s="12"/>
      <c r="O69" s="12"/>
      <c r="P69" s="90"/>
      <c r="Q69" s="12"/>
      <c r="R69" s="131"/>
      <c r="S69" s="131"/>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7" customFormat="1" ht="39.950000000000003" customHeight="1" x14ac:dyDescent="0.25">
      <c r="A70" s="57"/>
      <c r="B70" s="12"/>
      <c r="C70" s="381"/>
      <c r="D70" s="59"/>
      <c r="E70" s="62"/>
      <c r="F70" s="80"/>
      <c r="G70" s="80"/>
      <c r="H70" s="39"/>
      <c r="I70" s="3"/>
      <c r="J70" s="3"/>
      <c r="K70" s="3"/>
      <c r="L70" s="79"/>
      <c r="M70" s="12"/>
      <c r="N70" s="12"/>
      <c r="O70" s="12"/>
      <c r="P70" s="90"/>
      <c r="Q70" s="12"/>
      <c r="R70" s="131"/>
      <c r="S70" s="131"/>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73"/>
      <c r="D72" s="61"/>
      <c r="E72" s="12"/>
      <c r="F72" s="12"/>
      <c r="G72" s="12"/>
      <c r="H72" s="12"/>
      <c r="I72" s="12"/>
      <c r="K72" s="12"/>
      <c r="L72" s="12"/>
      <c r="N72" s="12"/>
      <c r="O72" s="12"/>
      <c r="P72" s="12"/>
      <c r="Q72" s="12"/>
      <c r="R72" s="56"/>
      <c r="S72" s="56"/>
      <c r="T72" s="9"/>
    </row>
    <row r="73" spans="1:16361" ht="39.950000000000003" customHeight="1" x14ac:dyDescent="0.25">
      <c r="A73" s="61"/>
      <c r="B73" s="12"/>
      <c r="C73" s="373"/>
      <c r="D73" s="61"/>
      <c r="E73" s="12"/>
      <c r="F73" s="12"/>
      <c r="G73" s="12"/>
      <c r="H73" s="12"/>
      <c r="I73" s="12"/>
      <c r="K73" s="12"/>
      <c r="N73" s="12"/>
      <c r="O73" s="12"/>
      <c r="P73" s="12"/>
      <c r="Q73" s="12"/>
      <c r="R73" s="56"/>
      <c r="S73" s="56"/>
      <c r="T73" s="9"/>
    </row>
    <row r="74" spans="1:16361" ht="39.950000000000003" customHeight="1" x14ac:dyDescent="0.25">
      <c r="A74" s="61"/>
      <c r="B74" s="12"/>
      <c r="C74" s="373"/>
      <c r="D74" s="61"/>
      <c r="E74" s="12"/>
      <c r="F74" s="12"/>
      <c r="G74" s="12"/>
      <c r="H74" s="12"/>
      <c r="I74" s="12"/>
      <c r="J74" s="94"/>
      <c r="K74" s="12"/>
      <c r="N74" s="12"/>
      <c r="O74" s="12"/>
      <c r="P74" s="12"/>
      <c r="Q74" s="12"/>
      <c r="R74" s="56"/>
      <c r="S74" s="56"/>
      <c r="T74" s="9"/>
    </row>
    <row r="75" spans="1:16361" ht="39.950000000000003" customHeight="1" x14ac:dyDescent="0.25">
      <c r="A75" s="61"/>
      <c r="B75" s="12"/>
      <c r="C75" s="373"/>
      <c r="D75" s="61"/>
      <c r="E75" s="12"/>
      <c r="F75" s="12"/>
      <c r="G75" s="12"/>
      <c r="H75" s="12"/>
      <c r="I75" s="12"/>
      <c r="J75" s="94"/>
      <c r="K75" s="12"/>
      <c r="N75" s="12"/>
      <c r="O75" s="12"/>
      <c r="P75" s="12"/>
      <c r="Q75" s="12"/>
      <c r="R75" s="56"/>
      <c r="S75" s="56"/>
      <c r="T75" s="9"/>
    </row>
    <row r="76" spans="1:16361" ht="39.950000000000003" customHeight="1" x14ac:dyDescent="0.25">
      <c r="A76" s="61"/>
      <c r="B76" s="12"/>
      <c r="C76" s="373"/>
      <c r="D76" s="61"/>
      <c r="E76" s="12"/>
      <c r="F76" s="12"/>
      <c r="G76" s="12"/>
      <c r="H76" s="12"/>
      <c r="I76" s="12"/>
      <c r="J76" s="94"/>
      <c r="K76" s="12"/>
      <c r="N76" s="12"/>
      <c r="O76" s="12"/>
      <c r="P76" s="12"/>
      <c r="Q76" s="12"/>
      <c r="R76" s="56"/>
      <c r="S76" s="56"/>
      <c r="T76" s="9"/>
    </row>
    <row r="77" spans="1:16361" ht="39.950000000000003" customHeight="1" x14ac:dyDescent="0.25">
      <c r="A77" s="61"/>
      <c r="B77" s="12"/>
      <c r="C77" s="373"/>
      <c r="D77" s="61"/>
      <c r="E77" s="12"/>
      <c r="F77" s="12"/>
      <c r="G77" s="12"/>
      <c r="H77" s="12"/>
      <c r="I77" s="12"/>
      <c r="J77" s="94"/>
      <c r="K77" s="12"/>
      <c r="N77" s="12"/>
      <c r="O77" s="12"/>
      <c r="P77" s="12"/>
      <c r="Q77" s="12"/>
      <c r="R77" s="56"/>
      <c r="S77" s="56"/>
      <c r="T77" s="9"/>
    </row>
    <row r="78" spans="1:16361" ht="39.950000000000003" customHeight="1" x14ac:dyDescent="0.25">
      <c r="A78" s="61"/>
      <c r="B78" s="12"/>
      <c r="C78" s="373"/>
      <c r="D78" s="61"/>
      <c r="E78" s="12"/>
      <c r="F78" s="12"/>
      <c r="G78" s="12"/>
      <c r="H78" s="12"/>
      <c r="I78" s="12"/>
      <c r="J78" s="94"/>
      <c r="K78" s="12"/>
      <c r="N78" s="12"/>
      <c r="O78" s="12"/>
      <c r="P78" s="12"/>
      <c r="Q78" s="12"/>
      <c r="R78" s="56"/>
      <c r="S78" s="56"/>
      <c r="T78" s="9"/>
    </row>
    <row r="79" spans="1:16361" ht="39.950000000000003" customHeight="1" x14ac:dyDescent="0.25">
      <c r="A79" s="61"/>
      <c r="B79" s="12"/>
      <c r="C79" s="373"/>
      <c r="D79" s="61"/>
      <c r="E79" s="12"/>
      <c r="F79" s="12"/>
      <c r="G79" s="12"/>
      <c r="H79" s="12"/>
      <c r="I79" s="12"/>
      <c r="J79" s="94"/>
      <c r="N79" s="12"/>
      <c r="O79" s="12"/>
      <c r="P79" s="12"/>
      <c r="Q79" s="12"/>
      <c r="R79" s="56"/>
      <c r="S79" s="56"/>
      <c r="T79" s="9"/>
    </row>
    <row r="80" spans="1:16361" ht="39.950000000000003" customHeight="1" x14ac:dyDescent="0.25">
      <c r="A80" s="61"/>
      <c r="B80" s="12"/>
      <c r="C80" s="373"/>
      <c r="D80" s="61"/>
      <c r="E80" s="12"/>
      <c r="F80" s="12"/>
      <c r="G80" s="12"/>
      <c r="H80" s="12"/>
      <c r="I80" s="12"/>
      <c r="J80" s="94"/>
      <c r="N80" s="12"/>
      <c r="O80" s="12"/>
      <c r="P80" s="12"/>
      <c r="Q80" s="12"/>
      <c r="R80" s="56"/>
      <c r="S80" s="56"/>
      <c r="T80" s="9"/>
    </row>
    <row r="81" spans="1:20" ht="39.950000000000003" customHeight="1" x14ac:dyDescent="0.25">
      <c r="A81" s="61"/>
      <c r="B81" s="12"/>
      <c r="C81" s="373"/>
      <c r="D81" s="61"/>
      <c r="E81" s="12"/>
      <c r="F81" s="12"/>
      <c r="G81" s="12"/>
      <c r="H81" s="12"/>
      <c r="I81" s="12"/>
      <c r="J81" s="94"/>
      <c r="N81" s="12"/>
      <c r="O81" s="12"/>
      <c r="P81" s="12"/>
      <c r="Q81" s="12"/>
      <c r="R81" s="56"/>
      <c r="S81" s="56"/>
      <c r="T81" s="9"/>
    </row>
    <row r="82" spans="1:20" ht="39.950000000000003" customHeight="1" x14ac:dyDescent="0.25">
      <c r="A82" s="61"/>
      <c r="B82" s="12"/>
      <c r="C82" s="373"/>
      <c r="D82" s="61"/>
      <c r="E82" s="12"/>
      <c r="F82" s="12"/>
      <c r="G82" s="12"/>
      <c r="H82" s="12"/>
      <c r="I82" s="12"/>
      <c r="J82" s="94"/>
      <c r="N82" s="12"/>
      <c r="O82" s="12"/>
      <c r="P82" s="12"/>
      <c r="Q82" s="12"/>
      <c r="R82" s="56"/>
      <c r="S82" s="56"/>
      <c r="T82" s="9"/>
    </row>
    <row r="83" spans="1:20" ht="39.950000000000003" customHeight="1" x14ac:dyDescent="0.25">
      <c r="A83" s="61"/>
      <c r="B83" s="12"/>
      <c r="C83" s="373"/>
      <c r="D83" s="61"/>
      <c r="E83" s="12"/>
      <c r="F83" s="12"/>
      <c r="G83" s="12"/>
      <c r="H83" s="12"/>
      <c r="I83" s="12"/>
      <c r="J83" s="94"/>
      <c r="N83" s="12"/>
      <c r="O83" s="12"/>
      <c r="P83" s="12"/>
      <c r="Q83" s="12"/>
      <c r="R83" s="56"/>
      <c r="S83" s="56"/>
      <c r="T83" s="9"/>
    </row>
    <row r="84" spans="1:20" ht="39.950000000000003" customHeight="1" x14ac:dyDescent="0.25">
      <c r="A84" s="60"/>
      <c r="B84" s="12"/>
      <c r="C84" s="373"/>
      <c r="D84" s="59"/>
      <c r="E84" s="12"/>
      <c r="F84" s="80"/>
      <c r="G84" s="80"/>
      <c r="H84" s="12"/>
      <c r="I84" s="55"/>
      <c r="J84" s="64"/>
      <c r="M84" s="12"/>
      <c r="N84" s="12"/>
      <c r="P84" s="65"/>
      <c r="R84" s="19"/>
      <c r="S84" s="19"/>
      <c r="T84" s="95"/>
    </row>
    <row r="85" spans="1:20" ht="39.950000000000003" customHeight="1" x14ac:dyDescent="0.25">
      <c r="A85" s="60"/>
      <c r="B85" s="12"/>
      <c r="C85" s="373"/>
      <c r="D85" s="59"/>
      <c r="F85" s="80"/>
      <c r="G85" s="80"/>
      <c r="H85" s="96"/>
      <c r="I85" s="55"/>
      <c r="J85" s="97"/>
      <c r="N85" s="12"/>
      <c r="P85" s="65"/>
      <c r="R85" s="19"/>
      <c r="S85" s="19"/>
      <c r="T85" s="95"/>
    </row>
    <row r="86" spans="1:20" ht="39.950000000000003" customHeight="1" x14ac:dyDescent="0.25">
      <c r="A86" s="61"/>
      <c r="B86" s="12"/>
      <c r="C86" s="373"/>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73"/>
      <c r="D87" s="61"/>
      <c r="E87" s="382"/>
      <c r="F87" s="12"/>
      <c r="G87" s="12"/>
      <c r="H87" s="12"/>
      <c r="I87" s="382"/>
      <c r="J87" s="385"/>
      <c r="K87" s="12"/>
      <c r="L87" s="12"/>
      <c r="M87" s="12"/>
      <c r="N87" s="12"/>
      <c r="O87" s="12"/>
      <c r="P87" s="90"/>
      <c r="Q87" s="12"/>
      <c r="R87" s="56"/>
      <c r="S87" s="56"/>
      <c r="T87" s="19"/>
    </row>
    <row r="88" spans="1:20" ht="39.950000000000003" customHeight="1" x14ac:dyDescent="0.25">
      <c r="A88" s="61"/>
      <c r="B88" s="12"/>
      <c r="C88" s="373"/>
      <c r="D88" s="61"/>
      <c r="E88" s="382"/>
      <c r="F88" s="12"/>
      <c r="G88" s="12"/>
      <c r="H88" s="12"/>
      <c r="I88" s="382"/>
      <c r="J88" s="385"/>
      <c r="K88" s="12"/>
      <c r="L88" s="12"/>
      <c r="M88" s="12"/>
      <c r="N88" s="12"/>
      <c r="O88" s="12"/>
      <c r="P88" s="90"/>
      <c r="Q88" s="12"/>
      <c r="R88" s="56"/>
      <c r="S88" s="56"/>
      <c r="T88" s="19"/>
    </row>
    <row r="89" spans="1:20" ht="39.950000000000003" customHeight="1" x14ac:dyDescent="0.25">
      <c r="A89" s="61"/>
      <c r="B89" s="12"/>
      <c r="C89" s="373"/>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73"/>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73"/>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73"/>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73"/>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73"/>
      <c r="D94" s="61"/>
      <c r="E94" s="12"/>
      <c r="F94" s="12"/>
      <c r="G94" s="12"/>
      <c r="H94" s="12"/>
      <c r="I94" s="12"/>
      <c r="K94" s="12"/>
      <c r="L94" s="12"/>
      <c r="M94" s="12"/>
      <c r="N94" s="12"/>
      <c r="O94" s="12"/>
      <c r="P94" s="90"/>
      <c r="Q94" s="12"/>
      <c r="R94" s="56"/>
      <c r="S94" s="56"/>
      <c r="T94" s="9"/>
    </row>
    <row r="95" spans="1:20" ht="39.950000000000003" customHeight="1" x14ac:dyDescent="0.25">
      <c r="A95" s="386"/>
      <c r="B95" s="382"/>
      <c r="C95" s="373"/>
      <c r="D95" s="61"/>
      <c r="E95" s="382"/>
      <c r="F95" s="12"/>
      <c r="G95" s="12"/>
      <c r="H95" s="382"/>
      <c r="I95" s="382"/>
      <c r="K95" s="12"/>
      <c r="L95" s="12"/>
      <c r="M95" s="12"/>
      <c r="N95" s="12"/>
      <c r="O95" s="12"/>
      <c r="P95" s="90"/>
      <c r="Q95" s="12"/>
      <c r="R95" s="56"/>
      <c r="S95" s="56"/>
      <c r="T95" s="9"/>
    </row>
    <row r="96" spans="1:20" ht="39.950000000000003" customHeight="1" x14ac:dyDescent="0.25">
      <c r="A96" s="386"/>
      <c r="B96" s="382"/>
      <c r="C96" s="373"/>
      <c r="D96" s="61"/>
      <c r="E96" s="382"/>
      <c r="F96" s="12"/>
      <c r="G96" s="12"/>
      <c r="H96" s="382"/>
      <c r="I96" s="382"/>
      <c r="K96" s="12"/>
      <c r="L96" s="12"/>
      <c r="M96" s="12"/>
      <c r="N96" s="12"/>
      <c r="O96" s="12"/>
      <c r="P96" s="90"/>
      <c r="Q96" s="12"/>
      <c r="R96" s="56"/>
      <c r="S96" s="56"/>
      <c r="T96" s="9"/>
    </row>
    <row r="97" spans="1:59" ht="39.950000000000003" customHeight="1" x14ac:dyDescent="0.25">
      <c r="A97" s="60"/>
      <c r="B97" s="12"/>
      <c r="C97" s="373"/>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73"/>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xr:uid="{00000000-0009-0000-0000-000009000000}">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16:Z46">
    <cfRule type="containsText" dxfId="53" priority="29" stopIfTrue="1" operator="containsText" text="EN TERMINO">
      <formula>NOT(ISERROR(SEARCH("EN TERMINO",Z16)))</formula>
    </cfRule>
    <cfRule type="containsText" priority="30" operator="containsText" text="AMARILLO">
      <formula>NOT(ISERROR(SEARCH("AMARILLO",Z16)))</formula>
    </cfRule>
    <cfRule type="containsText" dxfId="52" priority="31" stopIfTrue="1" operator="containsText" text="ALERTA">
      <formula>NOT(ISERROR(SEARCH("ALERTA",Z16)))</formula>
    </cfRule>
    <cfRule type="containsText" dxfId="51" priority="32" stopIfTrue="1" operator="containsText" text="OK">
      <formula>NOT(ISERROR(SEARCH("OK",Z16)))</formula>
    </cfRule>
  </conditionalFormatting>
  <conditionalFormatting sqref="Z97:Z98">
    <cfRule type="containsText" dxfId="50" priority="64" stopIfTrue="1" operator="containsText" text="ALERTA">
      <formula>NOT(ISERROR(SEARCH("ALERTA",Z97)))</formula>
    </cfRule>
    <cfRule type="containsText" priority="63" operator="containsText" text="AMARILLO">
      <formula>NOT(ISERROR(SEARCH("AMARILLO",Z97)))</formula>
    </cfRule>
    <cfRule type="containsText" dxfId="49" priority="62" stopIfTrue="1" operator="containsText" text="EN TERMINO">
      <formula>NOT(ISERROR(SEARCH("EN TERMINO",Z97)))</formula>
    </cfRule>
    <cfRule type="containsText" dxfId="48" priority="65" stopIfTrue="1" operator="containsText" text="OK">
      <formula>NOT(ISERROR(SEARCH("OK",Z97)))</formula>
    </cfRule>
  </conditionalFormatting>
  <conditionalFormatting sqref="Z5:BB6">
    <cfRule type="containsText" dxfId="47" priority="9" stopIfTrue="1" operator="containsText" text="EN TERMINO">
      <formula>NOT(ISERROR(SEARCH("EN TERMINO",Z5)))</formula>
    </cfRule>
    <cfRule type="containsText" priority="10" operator="containsText" text="AMARILLO">
      <formula>NOT(ISERROR(SEARCH("AMARILLO",Z5)))</formula>
    </cfRule>
    <cfRule type="containsText" dxfId="46" priority="11" stopIfTrue="1" operator="containsText" text="ALERTA">
      <formula>NOT(ISERROR(SEARCH("ALERTA",Z5)))</formula>
    </cfRule>
    <cfRule type="containsText" dxfId="45" priority="12" stopIfTrue="1" operator="containsText" text="OK">
      <formula>NOT(ISERROR(SEARCH("OK",Z5)))</formula>
    </cfRule>
  </conditionalFormatting>
  <conditionalFormatting sqref="AC5:AC6">
    <cfRule type="containsText" dxfId="44" priority="117" stopIfTrue="1" operator="containsText" text="INCUMPLIDA">
      <formula>NOT(ISERROR(SEARCH("INCUMPLIDA",AC5)))</formula>
    </cfRule>
    <cfRule type="containsText" dxfId="43" priority="116" stopIfTrue="1" operator="containsText" text="PENDIENTE">
      <formula>NOT(ISERROR(SEARCH("PENDIENTE",AC5)))</formula>
    </cfRule>
  </conditionalFormatting>
  <conditionalFormatting sqref="AC16:AC46">
    <cfRule type="containsText" dxfId="42" priority="36" stopIfTrue="1" operator="containsText" text="CUMPLIDA">
      <formula>NOT(ISERROR(SEARCH("CUMPLIDA",AC16)))</formula>
    </cfRule>
    <cfRule type="containsText" dxfId="41" priority="35" stopIfTrue="1" operator="containsText" text="INCUMPLIDA">
      <formula>NOT(ISERROR(SEARCH("INCUMPLIDA",AC16)))</formula>
    </cfRule>
    <cfRule type="containsText" dxfId="40" priority="34" stopIfTrue="1" operator="containsText" text="PENDIENTE">
      <formula>NOT(ISERROR(SEARCH("PENDIENTE",AC16)))</formula>
    </cfRule>
    <cfRule type="containsText" dxfId="39" priority="33" operator="containsText" text="PENDIENTE">
      <formula>NOT(ISERROR(SEARCH("PENDIENTE",AC16)))</formula>
    </cfRule>
  </conditionalFormatting>
  <conditionalFormatting sqref="AC97:AC98">
    <cfRule type="containsText" dxfId="38" priority="51" stopIfTrue="1" operator="containsText" text="CUMPLIDA">
      <formula>NOT(ISERROR(SEARCH("CUMPLIDA",AC97)))</formula>
    </cfRule>
    <cfRule type="containsText" dxfId="37" priority="50" stopIfTrue="1" operator="containsText" text="INCUMPLIDA">
      <formula>NOT(ISERROR(SEARCH("INCUMPLIDA",AC97)))</formula>
    </cfRule>
    <cfRule type="containsText" dxfId="36" priority="49" stopIfTrue="1" operator="containsText" text="PENDIENTE">
      <formula>NOT(ISERROR(SEARCH("PENDIENTE",AC97)))</formula>
    </cfRule>
    <cfRule type="containsText" dxfId="35" priority="48" operator="containsText" text="PENDIENTE">
      <formula>NOT(ISERROR(SEARCH("PENDIENTE",AC97)))</formula>
    </cfRule>
  </conditionalFormatting>
  <conditionalFormatting sqref="AC5:AU6">
    <cfRule type="containsText" dxfId="34" priority="26" stopIfTrue="1" operator="containsText" text="CUMPLIDA">
      <formula>NOT(ISERROR(SEARCH("CUMPLIDA",AC5)))</formula>
    </cfRule>
  </conditionalFormatting>
  <conditionalFormatting sqref="AD97">
    <cfRule type="containsText" dxfId="33" priority="61" operator="containsText" text="Abierto">
      <formula>NOT(ISERROR(SEARCH("Abierto",AD97)))</formula>
    </cfRule>
    <cfRule type="containsText" dxfId="32" priority="60" operator="containsText" text="cerrado">
      <formula>NOT(ISERROR(SEARCH("cerrado",AD97)))</formula>
    </cfRule>
    <cfRule type="containsText" dxfId="31" priority="59" operator="containsText" text="cerrada">
      <formula>NOT(ISERROR(SEARCH("cerrada",AD97)))</formula>
    </cfRule>
  </conditionalFormatting>
  <conditionalFormatting sqref="AI5:AI6">
    <cfRule type="containsText" dxfId="30" priority="8" stopIfTrue="1" operator="containsText" text="OK">
      <formula>NOT(ISERROR(SEARCH("OK",AI5)))</formula>
    </cfRule>
    <cfRule type="containsText" dxfId="29" priority="5" stopIfTrue="1" operator="containsText" text="EN TERMINO">
      <formula>NOT(ISERROR(SEARCH("EN TERMINO",AI5)))</formula>
    </cfRule>
    <cfRule type="containsText" priority="6" operator="containsText" text="AMARILLO">
      <formula>NOT(ISERROR(SEARCH("AMARILLO",AI5)))</formula>
    </cfRule>
    <cfRule type="containsText" dxfId="28" priority="7" stopIfTrue="1" operator="containsText" text="ALERTA">
      <formula>NOT(ISERROR(SEARCH("ALERTA",AI5)))</formula>
    </cfRule>
  </conditionalFormatting>
  <conditionalFormatting sqref="AL5:AL6">
    <cfRule type="containsText" dxfId="27" priority="4" stopIfTrue="1" operator="containsText" text="CUMPLIDA">
      <formula>NOT(ISERROR(SEARCH("CUMPLIDA",AL5)))</formula>
    </cfRule>
    <cfRule type="containsText" dxfId="26" priority="1" operator="containsText" text="ATENCIÓN">
      <formula>NOT(ISERROR(SEARCH("ATENCIÓN",AL5)))</formula>
    </cfRule>
    <cfRule type="containsText" dxfId="25" priority="2" stopIfTrue="1" operator="containsText" text="PENDIENTE">
      <formula>NOT(ISERROR(SEARCH("PENDIENTE",AL5)))</formula>
    </cfRule>
    <cfRule type="containsText" dxfId="24" priority="3" stopIfTrue="1" operator="containsText" text="INCUMPLIDA">
      <formula>NOT(ISERROR(SEARCH("INCUMPLIDA",AL5)))</formula>
    </cfRule>
  </conditionalFormatting>
  <conditionalFormatting sqref="AR5">
    <cfRule type="containsText" dxfId="23" priority="24" stopIfTrue="1" operator="containsText" text="ALERTA">
      <formula>NOT(ISERROR(SEARCH("ALERTA",AR5)))</formula>
    </cfRule>
    <cfRule type="containsText" priority="23" operator="containsText" text="AMARILLO">
      <formula>NOT(ISERROR(SEARCH("AMARILLO",AR5)))</formula>
    </cfRule>
    <cfRule type="containsText" dxfId="22" priority="22" stopIfTrue="1" operator="containsText" text="EN TERMINO">
      <formula>NOT(ISERROR(SEARCH("EN TERMINO",AR5)))</formula>
    </cfRule>
    <cfRule type="containsText" dxfId="21" priority="25" stopIfTrue="1" operator="containsText" text="OK">
      <formula>NOT(ISERROR(SEARCH("OK",AR5)))</formula>
    </cfRule>
  </conditionalFormatting>
  <conditionalFormatting sqref="AR6">
    <cfRule type="containsText" dxfId="20" priority="97" stopIfTrue="1" operator="containsText" text="EN TERMINO">
      <formula>NOT(ISERROR(SEARCH("EN TERMINO",AR6)))</formula>
    </cfRule>
    <cfRule type="containsText" priority="98" operator="containsText" text="AMARILLO">
      <formula>NOT(ISERROR(SEARCH("AMARILLO",AR6)))</formula>
    </cfRule>
    <cfRule type="containsText" dxfId="19" priority="100" stopIfTrue="1" operator="containsText" text="OK">
      <formula>NOT(ISERROR(SEARCH("OK",AR6)))</formula>
    </cfRule>
    <cfRule type="dataBar" priority="104">
      <dataBar>
        <cfvo type="min"/>
        <cfvo type="max"/>
        <color rgb="FF638EC6"/>
      </dataBar>
    </cfRule>
    <cfRule type="containsText" dxfId="18" priority="99" stopIfTrue="1" operator="containsText" text="ALERTA">
      <formula>NOT(ISERROR(SEARCH("ALERTA",AR6)))</formula>
    </cfRule>
  </conditionalFormatting>
  <conditionalFormatting sqref="AU5:AU6">
    <cfRule type="containsText" dxfId="17" priority="28" stopIfTrue="1" operator="containsText" text="INCUMPLIDA">
      <formula>NOT(ISERROR(SEARCH("INCUMPLIDA",AU5)))</formula>
    </cfRule>
    <cfRule type="containsText" dxfId="16" priority="27" stopIfTrue="1" operator="containsText" text="PENDIENTE">
      <formula>NOT(ISERROR(SEARCH("PENDIENTE",AU5)))</formula>
    </cfRule>
  </conditionalFormatting>
  <conditionalFormatting sqref="AV5 BG5:BG6">
    <cfRule type="containsText" dxfId="15" priority="21" operator="containsText" text="Abierto">
      <formula>NOT(ISERROR(SEARCH("Abierto",AV5)))</formula>
    </cfRule>
    <cfRule type="containsText" dxfId="14" priority="20" operator="containsText" text="cerrado">
      <formula>NOT(ISERROR(SEARCH("cerrado",AV5)))</formula>
    </cfRule>
    <cfRule type="containsText" dxfId="13"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12" priority="17" stopIfTrue="1" operator="containsText" text="INCUMPLIDA">
      <formula>NOT(ISERROR(SEARCH("INCUMPLIDA",BE5)))</formula>
    </cfRule>
    <cfRule type="containsText" dxfId="11" priority="16" stopIfTrue="1" operator="containsText" text="CUMPLIDA">
      <formula>NOT(ISERROR(SEARCH("CUMPLIDA",BE5)))</formula>
    </cfRule>
    <cfRule type="containsText" dxfId="10" priority="15" stopIfTrue="1" operator="containsText" text="INCUMPLIDA">
      <formula>NOT(ISERROR(SEARCH("INCUMPLIDA",BE5)))</formula>
    </cfRule>
    <cfRule type="containsText" dxfId="9" priority="14" stopIfTrue="1" operator="containsText" text="PENDIENTE">
      <formula>NOT(ISERROR(SEARCH("PENDIENTE",BE5)))</formula>
    </cfRule>
  </conditionalFormatting>
  <conditionalFormatting sqref="BE5:BE6">
    <cfRule type="containsText" dxfId="8" priority="18" stopIfTrue="1" operator="containsText" text="CUMPLIDA">
      <formula>NOT(ISERROR(SEARCH("CUMPLIDA",BE5)))</formula>
    </cfRule>
  </conditionalFormatting>
  <conditionalFormatting sqref="BE6">
    <cfRule type="containsText" dxfId="7" priority="102" stopIfTrue="1" operator="containsText" text="PENDIENTE">
      <formula>NOT(ISERROR(SEARCH("PENDIENTE",BE6)))</formula>
    </cfRule>
    <cfRule type="containsText" dxfId="6" priority="103" stopIfTrue="1" operator="containsText" text="INCUMPLIDA">
      <formula>NOT(ISERROR(SEARCH("INCUMPLIDA",BE6)))</formula>
    </cfRule>
  </conditionalFormatting>
  <conditionalFormatting sqref="BG31:BG46">
    <cfRule type="containsText" dxfId="5" priority="37" operator="containsText" text="cerrada">
      <formula>NOT(ISERROR(SEARCH("cerrada",BG31)))</formula>
    </cfRule>
    <cfRule type="containsText" dxfId="4" priority="38" operator="containsText" text="cerrado">
      <formula>NOT(ISERROR(SEARCH("cerrado",BG31)))</formula>
    </cfRule>
    <cfRule type="containsText" dxfId="3" priority="39" operator="containsText" text="Abierto">
      <formula>NOT(ISERROR(SEARCH("Abierto",BG31)))</formula>
    </cfRule>
  </conditionalFormatting>
  <conditionalFormatting sqref="BG97:BG98">
    <cfRule type="containsText" dxfId="2" priority="56" operator="containsText" text="cerrada">
      <formula>NOT(ISERROR(SEARCH("cerrada",BG97)))</formula>
    </cfRule>
    <cfRule type="containsText" dxfId="1" priority="57" operator="containsText" text="cerrado">
      <formula>NOT(ISERROR(SEARCH("cerrado",BG97)))</formula>
    </cfRule>
    <cfRule type="containsText" dxfId="0" priority="58" operator="containsText" text="Abierto">
      <formula>NOT(ISERROR(SEARCH("Abierto",BG97)))</formula>
    </cfRule>
  </conditionalFormatting>
  <dataValidations count="4">
    <dataValidation type="list" allowBlank="1" showInputMessage="1" showErrorMessage="1" sqref="N7:N47 F47:G70 F84:G85 F97:G98" xr:uid="{00000000-0002-0000-09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xr:uid="{00000000-0002-0000-09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xr:uid="{00000000-0002-0000-0900-000002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xr:uid="{00000000-0002-0000-0900-000003000000}">
      <formula1>0</formula1>
      <formula2>390</formula2>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4" ma:contentTypeDescription="Crear nuevo documento." ma:contentTypeScope="" ma:versionID="654eea2393a8028996dbb59e115c3d82">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30acea77bcdae9615a1703b94ffc5db0"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5CCC82-6988-4CD9-80FA-815E3802C011}">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2.xml><?xml version="1.0" encoding="utf-8"?>
<ds:datastoreItem xmlns:ds="http://schemas.openxmlformats.org/officeDocument/2006/customXml" ds:itemID="{EA11015B-B0CE-457B-825C-991F064CF218}">
  <ds:schemaRefs>
    <ds:schemaRef ds:uri="http://schemas.microsoft.com/sharepoint/v3/contenttype/forms"/>
  </ds:schemaRefs>
</ds:datastoreItem>
</file>

<file path=customXml/itemProps3.xml><?xml version="1.0" encoding="utf-8"?>
<ds:datastoreItem xmlns:ds="http://schemas.openxmlformats.org/officeDocument/2006/customXml" ds:itemID="{4DE44BEB-AF94-4D6F-A5C6-FD7994F3AD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Instructivo</vt:lpstr>
      <vt:lpstr>Atención C.</vt:lpstr>
      <vt:lpstr>Talento H.</vt:lpstr>
      <vt:lpstr>OA. Planeación</vt:lpstr>
      <vt:lpstr>Recursos F.</vt:lpstr>
      <vt:lpstr>O.Jurídica-Protección Datos</vt:lpstr>
      <vt:lpstr>Resultados seguimiento</vt:lpstr>
      <vt:lpstr>Hoja1</vt:lpstr>
      <vt:lpstr>Comunicaciones</vt:lpstr>
      <vt:lpstr>O. CI Disciplinario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Camilo Emanuel Salgado Gil</cp:lastModifiedBy>
  <cp:revision/>
  <dcterms:created xsi:type="dcterms:W3CDTF">2019-01-04T19:58:30Z</dcterms:created>
  <dcterms:modified xsi:type="dcterms:W3CDTF">2026-08-13T18:29:56Z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