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Z:\ARCHIVOS 2020\Seguimiento Planes de Mejoramiento\Planes Contraloría\Corte Septiembre 2020\"/>
    </mc:Choice>
  </mc:AlternateContent>
  <xr:revisionPtr revIDLastSave="0" documentId="13_ncr:1_{01F105E4-23A5-41B7-BC49-A847D764D447}" xr6:coauthVersionLast="47" xr6:coauthVersionMax="47" xr10:uidLastSave="{00000000-0000-0000-0000-000000000000}"/>
  <bookViews>
    <workbookView xWindow="-120" yWindow="-120" windowWidth="20730" windowHeight="11160" tabRatio="437" firstSheet="2" activeTab="3" xr2:uid="{00000000-000D-0000-FFFF-FFFF00000000}"/>
  </bookViews>
  <sheets>
    <sheet name="SEGUIMIENTO CONTRALORIA 2019" sheetId="3" r:id="rId1"/>
    <sheet name="CB-0402SF" sheetId="4" r:id="rId2"/>
    <sheet name="Resumén" sheetId="2" r:id="rId3"/>
    <sheet name="CB-0402F_P.MEJORAMIENTOaMAYO20" sheetId="5" r:id="rId4"/>
    <sheet name="RESUMÉN_MAYO20" sheetId="6" r:id="rId5"/>
    <sheet name="23" sheetId="8" r:id="rId6"/>
  </sheets>
  <externalReferences>
    <externalReference r:id="rId7"/>
  </externalReferences>
  <definedNames>
    <definedName name="_xlnm._FilterDatabase" localSheetId="5" hidden="1">'23'!$A$3:$BI$44</definedName>
    <definedName name="_xlnm._FilterDatabase" localSheetId="3" hidden="1">'CB-0402F_P.MEJORAMIENTOaMAYO20'!$A$3:$BI$95</definedName>
    <definedName name="_xlnm._FilterDatabase" localSheetId="1" hidden="1">'CB-0402SF'!$A$3:$BI$3</definedName>
    <definedName name="_xlnm._FilterDatabase" localSheetId="0" hidden="1">'SEGUIMIENTO CONTRALORIA 2019'!$A$3:$BH$3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44" i="8" l="1"/>
  <c r="BG43" i="8"/>
  <c r="BG42" i="8"/>
  <c r="BG41" i="8"/>
  <c r="BG40" i="8"/>
  <c r="BG39" i="8"/>
  <c r="BG38" i="8"/>
  <c r="BG37" i="8"/>
  <c r="BG36" i="8"/>
  <c r="BG35" i="8"/>
  <c r="BG34" i="8"/>
  <c r="BG33" i="8"/>
  <c r="BG32" i="8"/>
  <c r="BG31" i="8"/>
  <c r="BG30" i="8"/>
  <c r="BG29" i="8"/>
  <c r="BG28" i="8"/>
  <c r="BG27" i="8"/>
  <c r="BG26" i="8"/>
  <c r="BG25" i="8"/>
  <c r="BG24" i="8"/>
  <c r="BG23" i="8"/>
  <c r="BG22" i="8"/>
  <c r="BG21" i="8"/>
  <c r="BG20" i="8"/>
  <c r="BG19" i="8"/>
  <c r="BG18" i="8"/>
  <c r="BG17" i="8"/>
  <c r="BG16" i="8"/>
  <c r="BG15" i="8"/>
  <c r="BG14" i="8"/>
  <c r="BG13" i="8"/>
  <c r="BG12" i="8"/>
  <c r="BG11" i="8"/>
  <c r="BG10" i="8"/>
  <c r="BG9" i="8"/>
  <c r="BG8" i="8"/>
  <c r="BG7" i="8"/>
  <c r="BG6" i="8"/>
  <c r="BG5" i="8"/>
  <c r="BG57" i="5" l="1"/>
  <c r="BG58" i="5"/>
  <c r="BG59" i="5"/>
  <c r="BG60" i="5"/>
  <c r="BG61" i="5"/>
  <c r="BG62" i="5"/>
  <c r="BG63" i="5"/>
  <c r="BG64" i="5"/>
  <c r="BG65" i="5"/>
  <c r="BG66" i="5"/>
  <c r="BG67" i="5"/>
  <c r="BG68" i="5"/>
  <c r="BG69" i="5"/>
  <c r="BG70" i="5"/>
  <c r="BG71" i="5"/>
  <c r="BG72" i="5"/>
  <c r="BG73" i="5"/>
  <c r="BG74" i="5"/>
  <c r="BG75" i="5"/>
  <c r="BG76" i="5"/>
  <c r="BG77" i="5"/>
  <c r="BG78" i="5"/>
  <c r="BG79" i="5"/>
  <c r="BG80" i="5"/>
  <c r="BG81" i="5"/>
  <c r="BG82" i="5"/>
  <c r="BG83" i="5"/>
  <c r="BG84" i="5"/>
  <c r="BG85" i="5"/>
  <c r="BG86" i="5"/>
  <c r="BG87" i="5"/>
  <c r="BG88" i="5"/>
  <c r="BG89" i="5"/>
  <c r="BG90" i="5"/>
  <c r="BG91" i="5"/>
  <c r="BG92" i="5"/>
  <c r="BG93" i="5"/>
  <c r="BG94" i="5"/>
  <c r="BG95" i="5"/>
  <c r="BG56" i="5"/>
  <c r="G9" i="6" l="1"/>
  <c r="C9" i="6"/>
  <c r="B9" i="6"/>
  <c r="F9" i="6"/>
  <c r="E9" i="6"/>
  <c r="H9" i="6" l="1"/>
  <c r="D9" i="6"/>
  <c r="F10" i="6"/>
  <c r="AA53" i="5"/>
  <c r="AB53" i="5" s="1"/>
  <c r="BG53" i="5" s="1"/>
  <c r="AC53" i="5"/>
  <c r="AA54" i="5"/>
  <c r="AB54" i="5" s="1"/>
  <c r="BG54" i="5" s="1"/>
  <c r="AC54" i="5"/>
  <c r="AA55" i="5"/>
  <c r="AB55" i="5" s="1"/>
  <c r="BE55" i="5" s="1"/>
  <c r="AC55" i="5"/>
  <c r="AA39" i="5"/>
  <c r="AB39" i="5" s="1"/>
  <c r="BE39" i="5" s="1"/>
  <c r="AA40" i="5"/>
  <c r="AB40" i="5" s="1"/>
  <c r="AC40" i="5" s="1"/>
  <c r="AA41" i="5"/>
  <c r="AB41" i="5" s="1"/>
  <c r="AA42" i="5"/>
  <c r="AB42" i="5" s="1"/>
  <c r="AF42" i="5" s="1"/>
  <c r="BG42" i="5" s="1"/>
  <c r="AA43" i="5"/>
  <c r="AB43" i="5" s="1"/>
  <c r="AA44" i="5"/>
  <c r="AB44" i="5" s="1"/>
  <c r="AC44" i="5" s="1"/>
  <c r="AA45" i="5"/>
  <c r="AB45" i="5" s="1"/>
  <c r="AA46" i="5"/>
  <c r="AB46" i="5" s="1"/>
  <c r="AA47" i="5"/>
  <c r="AB47" i="5" s="1"/>
  <c r="AA48" i="5"/>
  <c r="AB48" i="5" s="1"/>
  <c r="AA49" i="5"/>
  <c r="AB49" i="5" s="1"/>
  <c r="AC49" i="5" s="1"/>
  <c r="AA50" i="5"/>
  <c r="AB50" i="5" s="1"/>
  <c r="BE50" i="5" s="1"/>
  <c r="AA51" i="5"/>
  <c r="AB51" i="5" s="1"/>
  <c r="AF51" i="5" s="1"/>
  <c r="AA52" i="5"/>
  <c r="AB52" i="5" s="1"/>
  <c r="AC52" i="5" s="1"/>
  <c r="AF44" i="5" l="1"/>
  <c r="BG44" i="5" s="1"/>
  <c r="AF52" i="5"/>
  <c r="BG52" i="5" s="1"/>
  <c r="AC42" i="5"/>
  <c r="BE53" i="5"/>
  <c r="E10" i="6"/>
  <c r="D10" i="6"/>
  <c r="G10" i="6"/>
  <c r="H10" i="6"/>
  <c r="BG55" i="5"/>
  <c r="AC46" i="5"/>
  <c r="BE42" i="5"/>
  <c r="BE47" i="5"/>
  <c r="AC51" i="5"/>
  <c r="AC47" i="5"/>
  <c r="BE40" i="5"/>
  <c r="AF43" i="5"/>
  <c r="BG43" i="5" s="1"/>
  <c r="BE43" i="5"/>
  <c r="AC43" i="5"/>
  <c r="AC41" i="5"/>
  <c r="AF41" i="5"/>
  <c r="BE41" i="5"/>
  <c r="AC45" i="5"/>
  <c r="AF45" i="5"/>
  <c r="BG45" i="5" s="1"/>
  <c r="BE45" i="5"/>
  <c r="AC50" i="5"/>
  <c r="AF50" i="5"/>
  <c r="AC48" i="5"/>
  <c r="AF48" i="5"/>
  <c r="BG48" i="5" s="1"/>
  <c r="BE48" i="5"/>
  <c r="AC39" i="5"/>
  <c r="AF39" i="5"/>
  <c r="BG39" i="5" s="1"/>
  <c r="BE51" i="5"/>
  <c r="BE49" i="5"/>
  <c r="BE46" i="5"/>
  <c r="AF40" i="5"/>
  <c r="BG40" i="5" s="1"/>
  <c r="BE54" i="5"/>
  <c r="BE52" i="5"/>
  <c r="AF49" i="5"/>
  <c r="BG49" i="5" s="1"/>
  <c r="BE44" i="5"/>
  <c r="AA5" i="5"/>
  <c r="AB5" i="5" s="1"/>
  <c r="AF5" i="5" s="1"/>
  <c r="AA6" i="5"/>
  <c r="AB6" i="5" s="1"/>
  <c r="AF6" i="5" s="1"/>
  <c r="BG6" i="5" s="1"/>
  <c r="AA7" i="5"/>
  <c r="AB7" i="5" s="1"/>
  <c r="AA8" i="5"/>
  <c r="AB8" i="5" s="1"/>
  <c r="AA9" i="5"/>
  <c r="AB9" i="5" s="1"/>
  <c r="AA10" i="5"/>
  <c r="AB10" i="5" s="1"/>
  <c r="AA11" i="5"/>
  <c r="AB11" i="5" s="1"/>
  <c r="AA12" i="5"/>
  <c r="AB12" i="5" s="1"/>
  <c r="AA13" i="5"/>
  <c r="AB13" i="5" s="1"/>
  <c r="AA14" i="5"/>
  <c r="AB14" i="5" s="1"/>
  <c r="AA15" i="5"/>
  <c r="AB15" i="5" s="1"/>
  <c r="AF15" i="5" s="1"/>
  <c r="BG15" i="5" s="1"/>
  <c r="AA16" i="5"/>
  <c r="AB16" i="5" s="1"/>
  <c r="AA17" i="5"/>
  <c r="AB17" i="5" s="1"/>
  <c r="AA18" i="5"/>
  <c r="AB18" i="5" s="1"/>
  <c r="AA19" i="5"/>
  <c r="AB19" i="5" s="1"/>
  <c r="AA20" i="5"/>
  <c r="AB20" i="5" s="1"/>
  <c r="AA21" i="5"/>
  <c r="AB21" i="5" s="1"/>
  <c r="AA22" i="5"/>
  <c r="AB22" i="5" s="1"/>
  <c r="AA23" i="5"/>
  <c r="AB23" i="5" s="1"/>
  <c r="AF23" i="5" s="1"/>
  <c r="BG23" i="5" s="1"/>
  <c r="AA24" i="5"/>
  <c r="AB24" i="5" s="1"/>
  <c r="AA25" i="5"/>
  <c r="AB25" i="5" s="1"/>
  <c r="AA26" i="5"/>
  <c r="AB26" i="5" s="1"/>
  <c r="AF26" i="5" s="1"/>
  <c r="BG26" i="5" s="1"/>
  <c r="AA27" i="5"/>
  <c r="AB27" i="5" s="1"/>
  <c r="AF27" i="5" s="1"/>
  <c r="BG27" i="5" s="1"/>
  <c r="AA28" i="5"/>
  <c r="AB28" i="5" s="1"/>
  <c r="AA29" i="5"/>
  <c r="AB29" i="5" s="1"/>
  <c r="AC29" i="5"/>
  <c r="AA30" i="5"/>
  <c r="AB30" i="5" s="1"/>
  <c r="AF30" i="5" s="1"/>
  <c r="BG30" i="5" s="1"/>
  <c r="AA31" i="5"/>
  <c r="AB31" i="5" s="1"/>
  <c r="AA32" i="5"/>
  <c r="AB32" i="5" s="1"/>
  <c r="AA33" i="5"/>
  <c r="AB33" i="5" s="1"/>
  <c r="AA34" i="5"/>
  <c r="AB34" i="5" s="1"/>
  <c r="AA35" i="5"/>
  <c r="AB35" i="5" s="1"/>
  <c r="AF35" i="5" s="1"/>
  <c r="BG35" i="5" s="1"/>
  <c r="AF18" i="5" l="1"/>
  <c r="BG18" i="5" s="1"/>
  <c r="AC18" i="5"/>
  <c r="AC30" i="5"/>
  <c r="AF34" i="5"/>
  <c r="BG34" i="5" s="1"/>
  <c r="AC34" i="5"/>
  <c r="AF22" i="5"/>
  <c r="BG22" i="5" s="1"/>
  <c r="AC22" i="5"/>
  <c r="AF7" i="5"/>
  <c r="BG7" i="5" s="1"/>
  <c r="AC7" i="5"/>
  <c r="AC35" i="5"/>
  <c r="AC27" i="5"/>
  <c r="AC23" i="5"/>
  <c r="AC33" i="5"/>
  <c r="AF33" i="5"/>
  <c r="BG33" i="5" s="1"/>
  <c r="AC21" i="5"/>
  <c r="AF21" i="5"/>
  <c r="BG21" i="5" s="1"/>
  <c r="AF10" i="5"/>
  <c r="BG10" i="5" s="1"/>
  <c r="AC10" i="5"/>
  <c r="AF31" i="5"/>
  <c r="BG31" i="5" s="1"/>
  <c r="AC31" i="5"/>
  <c r="AF19" i="5"/>
  <c r="BG19" i="5" s="1"/>
  <c r="AC19" i="5"/>
  <c r="AF14" i="5"/>
  <c r="BG14" i="5" s="1"/>
  <c r="AC14" i="5"/>
  <c r="AC24" i="5"/>
  <c r="AF24" i="5"/>
  <c r="BG24" i="5" s="1"/>
  <c r="AC17" i="5"/>
  <c r="AF17" i="5"/>
  <c r="BG17" i="5" s="1"/>
  <c r="AC11" i="5"/>
  <c r="AF11" i="5"/>
  <c r="BG11" i="5" s="1"/>
  <c r="AC32" i="5"/>
  <c r="AF32" i="5"/>
  <c r="BG32" i="5" s="1"/>
  <c r="AC20" i="5"/>
  <c r="AF20" i="5"/>
  <c r="BG20" i="5" s="1"/>
  <c r="AC13" i="5"/>
  <c r="AF13" i="5"/>
  <c r="BG13" i="5" s="1"/>
  <c r="AC9" i="5"/>
  <c r="AF9" i="5"/>
  <c r="AC25" i="5"/>
  <c r="AF25" i="5"/>
  <c r="BG25" i="5" s="1"/>
  <c r="AC16" i="5"/>
  <c r="AF16" i="5"/>
  <c r="BG16" i="5" s="1"/>
  <c r="AC5" i="5"/>
  <c r="BG5" i="5"/>
  <c r="AC28" i="5"/>
  <c r="BG28" i="5"/>
  <c r="AC26" i="5"/>
  <c r="AC15" i="5"/>
  <c r="AC12" i="5"/>
  <c r="AF12" i="5"/>
  <c r="BG12" i="5" s="1"/>
  <c r="AC8" i="5"/>
  <c r="AF8" i="5"/>
  <c r="BG8" i="5" s="1"/>
  <c r="AC6" i="5"/>
  <c r="AA38" i="5"/>
  <c r="AB38" i="5" s="1"/>
  <c r="AF38" i="5" s="1"/>
  <c r="BG38" i="5" s="1"/>
  <c r="AA37" i="5"/>
  <c r="AB37" i="5" s="1"/>
  <c r="Q37" i="5"/>
  <c r="O37" i="5"/>
  <c r="BB36" i="5"/>
  <c r="AZ36" i="5"/>
  <c r="BA36" i="5" s="1"/>
  <c r="AT36" i="5"/>
  <c r="AR36" i="5"/>
  <c r="AS36" i="5" s="1"/>
  <c r="AL36" i="5"/>
  <c r="AJ36" i="5"/>
  <c r="AK36" i="5" s="1"/>
  <c r="AA36" i="5"/>
  <c r="AB36" i="5" s="1"/>
  <c r="AF36" i="5" s="1"/>
  <c r="BG36" i="5" s="1"/>
  <c r="Q36" i="5"/>
  <c r="O36" i="5"/>
  <c r="BE37" i="5" l="1"/>
  <c r="AF37" i="5"/>
  <c r="BG37" i="5" s="1"/>
  <c r="AC38" i="5"/>
  <c r="BE38" i="5"/>
  <c r="BE36" i="5"/>
  <c r="AC36" i="5"/>
  <c r="AC37" i="5"/>
  <c r="AA8" i="4" l="1"/>
  <c r="AB8" i="4" s="1"/>
  <c r="AF8" i="4" s="1"/>
  <c r="AA6" i="4"/>
  <c r="AB6" i="4" s="1"/>
  <c r="AA7" i="4"/>
  <c r="AB7" i="4" s="1"/>
  <c r="AA5" i="4"/>
  <c r="AB5" i="4" s="1"/>
  <c r="BB5" i="4"/>
  <c r="AZ5" i="4"/>
  <c r="BA5" i="4" s="1"/>
  <c r="AR5" i="4"/>
  <c r="AS5" i="4" s="1"/>
  <c r="AT5" i="4" s="1"/>
  <c r="AJ5" i="4"/>
  <c r="AK5" i="4" s="1"/>
  <c r="AL5" i="4" s="1"/>
  <c r="AC7" i="4" l="1"/>
  <c r="AF7" i="4"/>
  <c r="AC6" i="4"/>
  <c r="AF6" i="4"/>
  <c r="AC5" i="4"/>
  <c r="AF5" i="4"/>
  <c r="BE5" i="4"/>
  <c r="BE8" i="4"/>
  <c r="BE7" i="4"/>
  <c r="BE6" i="4"/>
  <c r="AC8" i="4"/>
  <c r="Q6" i="4"/>
  <c r="O6" i="4"/>
  <c r="Q5" i="4"/>
  <c r="O5" i="4"/>
  <c r="AA8" i="3" l="1"/>
  <c r="AA7" i="3"/>
  <c r="AA6" i="3"/>
  <c r="AA5" i="3"/>
  <c r="AB5" i="3" s="1"/>
  <c r="E14" i="2"/>
  <c r="AC5" i="3" l="1"/>
  <c r="BD5" i="3"/>
  <c r="AY5" i="3"/>
  <c r="AZ5" i="3" s="1"/>
  <c r="AB6" i="3"/>
  <c r="Q6" i="3"/>
  <c r="O6" i="3"/>
  <c r="AA13" i="3"/>
  <c r="AB13" i="3" s="1"/>
  <c r="AA12" i="3"/>
  <c r="AB12" i="3" s="1"/>
  <c r="AA11" i="3"/>
  <c r="AB11" i="3" s="1"/>
  <c r="AA10" i="3"/>
  <c r="AB10" i="3" s="1"/>
  <c r="AA9" i="3"/>
  <c r="AB9" i="3" s="1"/>
  <c r="AB8" i="3"/>
  <c r="AB7" i="3"/>
  <c r="Q5" i="3"/>
  <c r="O5" i="3"/>
  <c r="BA5" i="3"/>
  <c r="AS5" i="3"/>
  <c r="AQ5" i="3"/>
  <c r="AR5" i="3" s="1"/>
  <c r="AI5" i="3"/>
  <c r="AJ5" i="3" s="1"/>
  <c r="AK5" i="3" s="1"/>
  <c r="BD7" i="3" l="1"/>
  <c r="AC7" i="3"/>
  <c r="AC11" i="3"/>
  <c r="BD11" i="3"/>
  <c r="BD8" i="3"/>
  <c r="AC8" i="3"/>
  <c r="AC12" i="3"/>
  <c r="BD12" i="3"/>
  <c r="BD6" i="3"/>
  <c r="AC6" i="3"/>
  <c r="BD9" i="3"/>
  <c r="AC9" i="3"/>
  <c r="BD13" i="3"/>
  <c r="AC13" i="3"/>
  <c r="BD10" i="3"/>
  <c r="AC10" i="3"/>
</calcChain>
</file>

<file path=xl/sharedStrings.xml><?xml version="1.0" encoding="utf-8"?>
<sst xmlns="http://schemas.openxmlformats.org/spreadsheetml/2006/main" count="1993" uniqueCount="661">
  <si>
    <t>IDENTIFICACIÓN DEL HALLAZGO</t>
  </si>
  <si>
    <t>ESTABLECIMIENTO ACCIONES DE MEJORA</t>
  </si>
  <si>
    <t xml:space="preserve"> TERCER SEGUIMIENTO DE 2018</t>
  </si>
  <si>
    <t xml:space="preserve"> CUARTO SEGUIMIENTO DE 2018</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</si>
  <si>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</si>
  <si>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</si>
  <si>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</si>
  <si>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</si>
  <si>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</si>
  <si>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</si>
  <si>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</si>
  <si>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</si>
  <si>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</si>
  <si>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</si>
  <si>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</si>
  <si>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</si>
  <si>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</si>
  <si>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</si>
  <si>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</si>
  <si>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</si>
  <si>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</si>
  <si>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</si>
  <si>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</si>
  <si>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</si>
  <si>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</si>
  <si>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</si>
  <si>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2.Fecha seguimiento</t>
  </si>
  <si>
    <t>2.Evidencias o soportes ejecución acción de mejora</t>
  </si>
  <si>
    <t>2.Actividades realizadas  a la fecha</t>
  </si>
  <si>
    <t>2.Resultado del indicador</t>
  </si>
  <si>
    <t>2. %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</si>
  <si>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</si>
  <si>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</si>
  <si>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</si>
  <si>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</si>
  <si>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</si>
  <si>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</si>
  <si>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</si>
  <si>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</si>
  <si>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</si>
  <si>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</si>
  <si>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</si>
  <si>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</si>
  <si>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</si>
  <si>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</si>
  <si>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</si>
  <si>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 avance en ejecución de la meta</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</si>
  <si>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</si>
  <si>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</si>
  <si>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</si>
  <si>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</si>
  <si>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</si>
  <si>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</si>
  <si>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</si>
  <si>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</si>
  <si>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</si>
  <si>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</si>
  <si>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</si>
  <si>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</si>
  <si>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</si>
  <si>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</si>
  <si>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</si>
  <si>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</si>
  <si>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</si>
  <si>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</si>
  <si>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</si>
  <si>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</si>
  <si>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</si>
  <si>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</si>
  <si>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</si>
  <si>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</si>
  <si>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</si>
  <si>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</si>
  <si>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</si>
  <si>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</si>
  <si>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</si>
  <si>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Procedimiento actualizado</t>
  </si>
  <si>
    <t xml:space="preserve"> SEGUNDO SEGUIMIENTO DE 2018</t>
  </si>
  <si>
    <t>Unidad de Medida</t>
  </si>
  <si>
    <t>Cantidad Unidad de Medida</t>
  </si>
  <si>
    <t>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</si>
  <si>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Realizar una modificación contractual a los contratos suscritos con la firma impresora Thomas Greg &amp; Sons y del contrato de Concesión Suscrito con el Grupo Empresarial en Línea S.A., en el sentido de establecer obligaciones contractuales garantistas del cumplimiento legal relacionado con los procedimientos de entrega y recibo a satisfacción de los formularios del juego de apuestas permanentes.</t>
  </si>
  <si>
    <t>Contratos modificados/contratos suscritos entre la Lotería de Bogotá y el Concesionario Grupo Empresarial en Línea S.A. y la firma Impresora Thomas Greg &amp; Sons de Colombia S.A.</t>
  </si>
  <si>
    <r>
      <t xml:space="preserve">Gerencia General
Subgerencia General
Secretaría General
</t>
    </r>
    <r>
      <rPr>
        <sz val="8"/>
        <color rgb="FFFF0000"/>
        <rFont val="Calibri"/>
        <family val="2"/>
        <scheme val="minor"/>
      </rPr>
      <t xml:space="preserve">Unidad de Apuestas y Control de Juegos </t>
    </r>
  </si>
  <si>
    <t>Contratos suscritos con la firma impresora Thomas Greg &amp; Sons y del contrato de Concesión Suscrito con el Grupo Empresarial en Línea S.A</t>
  </si>
  <si>
    <t>Establecer obligaciones contractuales garantistas del cumplimiento legal relacionado con los procedimientos de entrega y recibo a satisfacción de los formularios del juego de apuestas permanentes.</t>
  </si>
  <si>
    <t>En reunión de fecha 19 de noviembre de 2019, la Lotería de Bogotá, solicializó al Concesionario Grupo Empresarial en Línea S.A. y a la firma impresora  Thomas Greg &amp; Sons de Colombia S.A., el ajuste al Procedimiento “FACTURACION DE INSTRUMENTOS DE JUEGOS”, aprobado por el Comité Institucional  de Gestión y Desempeño de la Lotería de Bogotá, en sesión del 18 de noviembre de 2019, dado que  las partes concluyeron  que con la modificación de dicho procedimiento,  no era necesario el otrosí a los contratos, sobre la entrega y recibo a satisfacción de los formularios del juego de apuestas permanentes o chance.</t>
  </si>
  <si>
    <t>El acta adjunta, evidencia el compromiso acordado entre las partes para la aplicación del procedimiento  “FACTURACION DE INSTRUMENTOS DE JUEGOS” y hace innecesario tramitar la suscripción de una modificación contractual, con todas las formalidades. No obstante, se recomienda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alli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t>
  </si>
  <si>
    <t xml:space="preserve">Falta del seguimiento a la operatividad de la compra, venta y despacho de los talonarios para el Juego de Apuestas permanentes.
</t>
  </si>
  <si>
    <t xml:space="preserve">Definir e Implementar, con las partes interesadas,  mecanismos  que permitan fortalecer el control sobre la impresión, despacho, entrega  y facturación de formularios de apuestas permanntes o chance
</t>
  </si>
  <si>
    <t xml:space="preserve">Mecnismos implementada/ Mecanismos definidos con las partes interesadas </t>
  </si>
  <si>
    <t>Fortalecer el control sobre la impresión, despacho, entrega  y facturación de formularios de apuestas permanntes o chance</t>
  </si>
  <si>
    <r>
      <rPr>
        <sz val="8"/>
        <color rgb="FFFF0000"/>
        <rFont val="Calibri"/>
        <family val="2"/>
        <scheme val="minor"/>
      </rPr>
      <t>Unidad de Apuestas y Control de Juegos</t>
    </r>
    <r>
      <rPr>
        <sz val="8"/>
        <color indexed="8"/>
        <rFont val="Calibri"/>
        <family val="2"/>
        <scheme val="minor"/>
      </rPr>
      <t xml:space="preserve">
Sistemas, Financiera y contable</t>
    </r>
  </si>
  <si>
    <t>Mecanismos de control</t>
  </si>
  <si>
    <t>Como mecanismo de control, la Unidad de Apuestas y Control de Juegos y la firma impresora THOMAS GREG, se han reunido el 26 de noviembre, el 17 de diciembre de 2018 y 25 de enero de 2019, donde se definieron los módulos de la plataforma de trazabilidad con los parámetros de la impresión, despacho, entrega y facturación de los formularios.
En el primer semestre se realizarón ajustes a los módulos definidos inicialmente y se procedio al desarrollo de la solución.  Módulo de control de stock. Módulo de transporte y módulo de facturación.  Se encuentra pendiente de la VPN para realizar las pruebas de conectividad y de funcionamienteo.
La Contraloría de Bogotá en el Informe final de auditoría de Desempeño PAD 2019 - Código 44, acogió lo planteado pro la entidad, donde la firma impresora reintegró los dineros correspondientes a un mayor valor cobrado, debiendo la firma impresora TIOMAS GREG &amp; SONS reintegrar además de dichos valores los intereses causados hasta la devolución de los mismos, razón por la cual indicó la contraloría que se generó un beneficio de control fiscal por valor de $105,837,548.
En el mes de noviembre se realizaron las pruebas correspondientes al ciclo completo del pedido de formularios de apuestas permanentes y en el mes de diciembre se hizo el pedido para todos los tipos de formularios La plataforma de Trazabilidad de formularios cuenta con los módulos para el control de inventario, pedidos e informes, al igual que el módulo de apuestas.</t>
  </si>
  <si>
    <t>Con acta fecha 20 /12 2019- se evidencia la entrega de la plataforma web, con las siguientes actividades realizadas: capacitación modulo de pedidos, modulo de fidelización , pedidos del mes de diciembre  por la plataforma, consulta de formularios en línea, y se proyecta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t>
  </si>
  <si>
    <t xml:space="preserve">Conforme a la normatividad vigente, la causación de la facturación de los formularios (orden de pago) se registra  en el momento  de la venta, sin que haya una erogación, dado que el giro efectivo se realiza luego de que se han recibido efectivamente los formularios, tal como lo pudo comprobar la Contraloría. </t>
  </si>
  <si>
    <t>Ajustar el procedimiento “FACTURACION DE INSTRUMENTOS DE JUEGOS” Código: PRO420-193-8, incluyendo la obligación del concesionario de solicitar los formularios antes del 15 de cada mes y que la firma impresora, radique la factura de cobro a más tardar el día 25 de cada mes.</t>
  </si>
  <si>
    <r>
      <rPr>
        <sz val="8"/>
        <color rgb="FFFF0000"/>
        <rFont val="Calibri"/>
        <family val="2"/>
        <scheme val="minor"/>
      </rPr>
      <t xml:space="preserve">Unidad de Apuestas y Control de Juegos- </t>
    </r>
    <r>
      <rPr>
        <sz val="8"/>
        <color theme="1"/>
        <rFont val="Calibri"/>
        <family val="2"/>
        <scheme val="minor"/>
      </rPr>
      <t>Oficina de Planeación - Comité Institucional de Gestión y Desempeño</t>
    </r>
  </si>
  <si>
    <t>Se verificó el ajuste procedimiento "FACTURACIÓN DE INSTRUMENTOS DE JUEGO" , Código: PRO0420-193-9, y la realización de las conciliaciones compra de Talonarios Apuestas Permanentes año 2018 y 2019 - Unidad de Apuestas  Control de Juegos  vs.  Oficina de Contabilidad de la Loteía de Bogotá.
Por lo anterior, se considera que la acción adelantada se cumplió de manera eficaz y la misma es efectiva para procurar la superación del hallazgo</t>
  </si>
  <si>
    <t>Deficiencia control proceso de facturación</t>
  </si>
  <si>
    <t>Reporte de contabilidad</t>
  </si>
  <si>
    <r>
      <rPr>
        <sz val="8"/>
        <color rgb="FFFF0000"/>
        <rFont val="Calibri"/>
        <family val="2"/>
        <scheme val="minor"/>
      </rPr>
      <t>Unidad de Apuestas y Control de Juegos</t>
    </r>
    <r>
      <rPr>
        <sz val="8"/>
        <color indexed="8"/>
        <rFont val="Calibri"/>
        <family val="2"/>
        <scheme val="minor"/>
      </rPr>
      <t xml:space="preserve">
inanciera y contable</t>
    </r>
  </si>
  <si>
    <t>Conciliación mensual</t>
  </si>
  <si>
    <t>La Unidad de Apuestas y Control de Juegos y Contabilidad, han efectuado conciliación mensual sobre los movimiento de compra y venta de formularios de apuestas permanentes  durante la vigencia 2019.</t>
  </si>
  <si>
    <t>Se verificó la realización de las conciliaciones compra de Talonarios Apuestas Permanentes año 2018 y 2019 - Unidad de Apuestas  Control de Juegos  vs.  Oficina de Contabilidad de la Loteía de Bogotá.
Por lo anterior, se considera que la acción adelantada se cumplió de manera eficaz y la misma es efectiva para procurar la superación del hallazgo</t>
  </si>
  <si>
    <t xml:space="preserve">Falta del seguimiento a la operatividad de la compra, venta y despacho de los talonarios para el Juego de Apuestas permanentes.
</t>
  </si>
  <si>
    <t xml:space="preserve">Implementar una herramienta que permita controlar la trazabilidad de la impresión, custodia y entrega al concesionario de los formularios para la comercialización del juego de apuestas permanentes o chance </t>
  </si>
  <si>
    <t xml:space="preserve">Controlar la trazabilidad de la impresión, custodia y entrega al concesionario de los formularios para la comercialización del juego de apuestas permanentes o chance </t>
  </si>
  <si>
    <r>
      <rPr>
        <sz val="8"/>
        <color rgb="FFFF0000"/>
        <rFont val="Calibri"/>
        <family val="2"/>
        <scheme val="minor"/>
      </rPr>
      <t>Unidad de Apuestas y Control de Juegos</t>
    </r>
    <r>
      <rPr>
        <sz val="8"/>
        <color theme="1"/>
        <rFont val="Calibri"/>
        <family val="2"/>
        <scheme val="minor"/>
      </rPr>
      <t xml:space="preserve">
Sistemas, Financiera y contable</t>
    </r>
  </si>
  <si>
    <t xml:space="preserve">Herramienta implementada/ Herramienta programada </t>
  </si>
  <si>
    <t>Herramienta</t>
  </si>
  <si>
    <t>Definir un instructivo, que permita una mejor interpretación y facilidad de recepción de la información sobre la liquidación del IVA en el  juego de apuestas permanentes.</t>
  </si>
  <si>
    <t>Debido a la complejidad del proceso de liquidación del IVA, en juego de apuestas permanentes, fundamentalmente por el impacto de los incentivos  y productos autorizados al concesionario, se generan dificultades para la explicación y comprensión sobre los diferentes elementos que afectan el proceso.</t>
  </si>
  <si>
    <t>Instructivo</t>
  </si>
  <si>
    <t>Mejorar la interpretación y facilidad de recepción de la información sobre la liquidación del IVA en el  juego de apuestas permanentes.</t>
  </si>
  <si>
    <t>En el mes de febrero de 2019 se elaboró el instructivo y metodología correspondiente</t>
  </si>
  <si>
    <t>Se evidencia la elaboró el instructivo y metodología correspondiente.
Por lo anterior, se considera que la acción adelantada se cumplió de manera eficaz y la misma es efectiva para procurar la superación del hallazgo</t>
  </si>
  <si>
    <t>No se cuenta con una metodología adecuada para transmitir de manera asertiva a los revisores externos, la información correspondiente al proceso de liquidación del IVA, en el juego de apuestas permanentes  y de manera particular sobre el impacto de los incentivos y productos autorizados al concesionario en ese proceso.</t>
  </si>
  <si>
    <t>Definir metodología y contenido para la capacitación a los revisores externos para el proceso de liquidación del IVA en el juego de apuestas permanentes.</t>
  </si>
  <si>
    <t>Metodología y Contenido de capacitación</t>
  </si>
  <si>
    <r>
      <t>Área de Sistemas y</t>
    </r>
    <r>
      <rPr>
        <sz val="8"/>
        <color rgb="FFFF0000"/>
        <rFont val="Calibri"/>
        <family val="2"/>
        <scheme val="minor"/>
      </rPr>
      <t xml:space="preserve"> Unidad de Apuestas y Control de Juegos</t>
    </r>
  </si>
  <si>
    <r>
      <t xml:space="preserve">Área de sistemas y </t>
    </r>
    <r>
      <rPr>
        <sz val="8"/>
        <color rgb="FFFF0000"/>
        <rFont val="Calibri"/>
        <family val="2"/>
        <scheme val="minor"/>
      </rPr>
      <t>Unidad de Apuestas y Control de Juegos</t>
    </r>
  </si>
  <si>
    <t>Capacitar a los revisores externos para el proceso de liquidación del IVA en el juego de apuestas permanentes.</t>
  </si>
  <si>
    <t>El instructivo de calidad establecido por el grupo empresarial En Línea S.A., denominado "Anulación y Devolución de Formularios" con código GCM-1-08 versión 10,  no tiene un tiempo estipulado para que se realicen en el sistema este tipo de ajustes.</t>
  </si>
  <si>
    <t>Solicitar al concesionario ajustar el instructivo denominado "Anulaciones y Devolución de Formularios", para que establezcan un tiempo máximo de 15 días para realizar los ajustes correspondientes</t>
  </si>
  <si>
    <t>Instructivo actualizado</t>
  </si>
  <si>
    <t>Unidad de Apuestas y Control de Juegos</t>
  </si>
  <si>
    <t>Establecer un tiempo máximo de 15 días para realizar los ajustes correspondientes</t>
  </si>
  <si>
    <t>El Consecionario ajustó el instructivo denominado ANULACIONES Y DEVOLUCIÓN DE FORMULARIOS, donde se estableció un tiempo máximo de 12 días calendario siguientes a la fecha en la cual se realizó la respectiva transacción para realizar los ajustes correspondientes.</t>
  </si>
  <si>
    <t>Se evidencia la elaboró el ajuste al instructivo denominado ANULACIONES Y DEVOLUCIÓN DE FORMULARIOS,.
el cual establece un tiempo máximo de 12 días calendario para realizar los ajustes correspondientes.
Por lo anterior, se considera que la acción adelantada se cumplió de manera eficaz y la misma es efectiva para procurar la superación del hallazgo</t>
  </si>
  <si>
    <t xml:space="preserve">Conciliación mensual con la Unidad de Apuestas, sobre los movimiento de compra y venta de talonarios de apuestas permanentes  </t>
  </si>
  <si>
    <t xml:space="preserve">Reforzar y mejorar  el proceso de facturación  de talonarios de apuestas permanentes  </t>
  </si>
  <si>
    <t>SEGUIMIENTO CONTRALORIA  DE 2019</t>
  </si>
  <si>
    <t>31/11/2019</t>
  </si>
  <si>
    <t>Fortalecer el procedimiento “FACTURACION DE INSTRUMENTOS DE JUEGOS” Código: PRO420-193-8</t>
  </si>
  <si>
    <t>CERRADO</t>
  </si>
  <si>
    <t>Origen Externo</t>
  </si>
  <si>
    <t xml:space="preserve">3.1.1.1. </t>
  </si>
  <si>
    <t xml:space="preserve">3.1.1.2. </t>
  </si>
  <si>
    <t xml:space="preserve">3.3.2.1. </t>
  </si>
  <si>
    <t xml:space="preserve">3.1.4.1 </t>
  </si>
  <si>
    <t xml:space="preserve">3.1.4.2 </t>
  </si>
  <si>
    <t>3.3.1</t>
  </si>
  <si>
    <t>3.3.2</t>
  </si>
  <si>
    <t>INSTRUCTIVO</t>
  </si>
  <si>
    <t>METODOLOGIA Y CONTENIDO DE CAPACITACION</t>
  </si>
  <si>
    <t>INSTRUCTIVO  ACTUALIZADO</t>
  </si>
  <si>
    <t>2. 25% avance en ejecución de la meta</t>
  </si>
  <si>
    <t>3. 50% avance en ejecución de la meta</t>
  </si>
  <si>
    <t>4. 75% avance en ejecución de la meta</t>
  </si>
  <si>
    <t>4. 100% avance en ejecución de la meta</t>
  </si>
  <si>
    <t>DEBIDO A LA COMPLEJIDAD DEL PROCESO DE LIQUIDACION DEL IVA, EN JUEGO DE APUESTAS PERMANENTES, FUNDAMENTALMENTE POR EL IMPACTO DE LOS INCENTIVOS  Y PRODUCTOS AUTORIZADOS AL CONCESIONARIO, SE GENERAN DIFICULTADES PARA LA EXPLICACION Y COMPRENSION SOBRE LOS DIFERENTES ELEMENTOS QUE AFECTAN EL PROCESO.</t>
  </si>
  <si>
    <t>NO SE CUENTA CON UNA METODOLOGIA ADECUADA PARA TRANSMITIR DE MANERA ACERTIVA A LOS REVISORES EXTERNOS, LA INFORMACION CORRESPONDIENTE AL PROCESO DE LIQUIDACION DEL IVA, EN EL JUEGO DE APUESTAS PERMANENTES  Y DE MANERA PARTICULAR SOBRE EL IMPACTO DE LOS INCENTIVOS Y PRODUCTOS AUTORIZADOS AL CONSECIONARIO EN ESE PROCESO.</t>
  </si>
  <si>
    <t>EL INSTRUCTIVO DE CALIDAD ESTABLECIDO POR EL GRUPO EMPRESARIAL EN LÍNEA S.A., DENOMINADO "ANULACIÓN Y DEVOLUCIÓN DE FORMULARIOS" CON CÓDIGO GCM-1-08 VERSIÓN 10,  NO TIENE UN TIEMPO ESTIPULADO PARA QUE SE REALICEN EN EL SISTEMA ESTE TIPO DE AJUSTES.</t>
  </si>
  <si>
    <t>DEFINIR UN INSTRUCTIVO, QUE PERMITA UNA MEJOR INTERPRETACION Y FACILIDAD DE RECEPCION DE LA INFORMACION SOBRE LA LIQUIDACION DEL IVA EN EL  JUEGO DE APUESTAS PERMANENTES.</t>
  </si>
  <si>
    <t>DEFINIR METODOLOGIA Y CONTENIDO PARA LA CAPACITACION A LOS REVISORES EXTERNOS PARA EL PROCESO DE LIQUIDACION DEL IVA EN EL JUEGO DE APUESTAS PERMANENTES.</t>
  </si>
  <si>
    <t>SOLICITAR AL CONCESIONARIO AJUSTAR EL INSTRUCTIVO DENOMINADO ANULACIONES Y DEVOLUCIÓN DE FORMULARIOS, PARA QUE ESTABLEZCAN UN TIEMPO MÁXIMO DE 15 DÍAS PARA REALIZAR LOS AJUSTES CORRESPONDIENTES</t>
  </si>
  <si>
    <t>INSTRUCTIVO ACTUALIZADO</t>
  </si>
  <si>
    <t>Unidad de Apuestas y Control de Juegos- Oficina de Planeación - Comité Institucional de Gestión y Desempeño</t>
  </si>
  <si>
    <t xml:space="preserve">El ajuste al procdimiento fue aprobado por el CIGD en el mes de noviembre de 2019   </t>
  </si>
  <si>
    <t xml:space="preserve">Estado de la acción </t>
  </si>
  <si>
    <t>ESTADO ACCIÓN</t>
  </si>
  <si>
    <t>PROCEDIMIENTOS</t>
  </si>
  <si>
    <t>N° ACCIONES</t>
  </si>
  <si>
    <t>CUMPLIDAS</t>
  </si>
  <si>
    <t>INCUMPLIDAS</t>
  </si>
  <si>
    <t xml:space="preserve"> PENDIENTES</t>
  </si>
  <si>
    <t>SIN ESTADO</t>
  </si>
  <si>
    <t>ENTIDAD</t>
  </si>
  <si>
    <t xml:space="preserve">CONTRALORÍA DE BOGOTÁ </t>
  </si>
  <si>
    <t>N° PROCEDIMIENTOS</t>
  </si>
  <si>
    <t>CONTRALORÍA DE BOGOTÁ</t>
  </si>
  <si>
    <t>INSTRUCTIVOACTUALIZADO</t>
  </si>
  <si>
    <t>Sistemas y Unidad de Apuestas y Control de Juegos</t>
  </si>
  <si>
    <t>2018-2018</t>
  </si>
  <si>
    <t>3.1.1.1</t>
  </si>
  <si>
    <t>Hallazgo administrativo con presunta incidencia disciplinaria por la falta planeación en la proyección y modificaciones de los pagos programados en el PAC para los rubros Gastos e Inversión durante la vigencia 2017.</t>
  </si>
  <si>
    <t xml:space="preserve">3.2.1.11. </t>
  </si>
  <si>
    <t xml:space="preserve">3.2.1.12. </t>
  </si>
  <si>
    <t>3.2.1.13.</t>
  </si>
  <si>
    <t xml:space="preserve">3.3.1.1 </t>
  </si>
  <si>
    <t xml:space="preserve">3.3.1.2 </t>
  </si>
  <si>
    <t xml:space="preserve">3.1.1.2 </t>
  </si>
  <si>
    <t xml:space="preserve">3.1.1.3. </t>
  </si>
  <si>
    <t xml:space="preserve">3.1.1.4 </t>
  </si>
  <si>
    <t xml:space="preserve">3.2.1.1. </t>
  </si>
  <si>
    <t xml:space="preserve">3.2.1.2. </t>
  </si>
  <si>
    <t xml:space="preserve">3.2.1.3. </t>
  </si>
  <si>
    <t xml:space="preserve">3.2.1.4. </t>
  </si>
  <si>
    <t xml:space="preserve">3.2.1.5. </t>
  </si>
  <si>
    <t xml:space="preserve">3.2.1.6. </t>
  </si>
  <si>
    <t xml:space="preserve">3.2.1.7. </t>
  </si>
  <si>
    <t xml:space="preserve">3.2.1.8. </t>
  </si>
  <si>
    <t xml:space="preserve">3.2.1.9 </t>
  </si>
  <si>
    <t xml:space="preserve">3.2.1.10. </t>
  </si>
  <si>
    <t>Hallazgo administrativo por mayores valores registrados en presupuesto en la unidad ejecutora.</t>
  </si>
  <si>
    <t>Hallazgo administrativo con presunta incidencia disciplinaria por doble registro en el rubro Materiales y Suministros</t>
  </si>
  <si>
    <t>Hallazgo administrativo con incidencia fiscal por valor de $34.884.988 y presunta incidencia disciplinaria en razón a que en el rubro “Plan de Premios”, la Lotería de Bogotá, registra un giro, por encima del valor comprometido.</t>
  </si>
  <si>
    <t>Hallazgo administrativo con incidencia fiscal por $89.201.805 y presunta incidencia disciplinaria, por diferencia entre el valor consignado por el Grupo Empresarial en Línea –GELSA- y lo facturado por Thomas Greg &amp; Sons de Colombia S.A. para la impresión de los formularios del Juego de Apuestas Permanentes durante la vigencia 2017.</t>
  </si>
  <si>
    <t>Hallazgo administrativo con presunta incidencia disciplinaria, por la falta de control y supervisión en el proceso operativo, establecido para el manejo de la impresión custodia y envío de los formularios para el juego de apuestas permanentes o chance.</t>
  </si>
  <si>
    <t>Hallazgo administrativo con presunta incidencia disciplinaria por duplicidad en registros contables de las cuentas 1110 – Depósitos en Instituciones Financieras y 1317 – Prestación de servicios.</t>
  </si>
  <si>
    <t>Hallazgo administrativo con presunta incidencia disciplinaria por diferencias entre la información reportada a la Contaduría General de la Nación y los Libros de Contabilidad de las cuentas por cobrar, códigos 138502 y 138602 – Prestación de Servicios.</t>
  </si>
  <si>
    <t>Hallazgo administrativo con presunta incidencia disciplinaria por incertidumbre del grupo propiedad, planta y equipo y de la cuenta propiedades de inversión</t>
  </si>
  <si>
    <t>Hallazgo administrativo por incumplimiento de lo establecido en la Resolución 0086 de 2004 expedida por la Lotería de Bogotá, por falta de realización de reuniones del comité de inventarios</t>
  </si>
  <si>
    <t>Hallazgo administrativo por incumplimiento de las políticas contables por registro en propiedad, planta y equipo de bienes con valor inferior a dos salarios mínimos mensuales vigentes según su fecha de adquisición</t>
  </si>
  <si>
    <t>Hallazgo administrativo por registros contables inoportunos de la depreciación de propiedad, planta y equipo y propiedades de inversión.</t>
  </si>
  <si>
    <t>Hallazgo administrativo por inconsistencia en el Manual de Políticas Contables en cuanto a las Inversiones de Administración de Liquidez.</t>
  </si>
  <si>
    <t>Hallazgo administrativo con presunta incidencia disciplinaria por falta de oportunidad en la verificación de los libros oficiales de contabilidad, falta de políticas de conservación de los libros e inconsistencias en los comprobantes de contabilidad.</t>
  </si>
  <si>
    <t>Hallazgo administrativo con presunta incidencia disciplinaria, por falta de realización de conciliaciones entre las áreas de la entidad y el área contable</t>
  </si>
  <si>
    <t>Hallazgo administrativo con presunta incidencia disciplinaria, por falta de conciliaciones de operaciones recíprocas entre la Lotería de Bogotá y las demás entidades públicas</t>
  </si>
  <si>
    <t>Hallazgo administrativo con presunta incidencia disciplinaria por información inconsistente en los libros auxiliares de contabilidad en cuanto a la homologación de los códigos contables</t>
  </si>
  <si>
    <t>Hallazgo administrativo con presunta incidencia disciplinaria por falta de información en la notas a los estados contables en cuanto a los arrendamientos</t>
  </si>
  <si>
    <t>Hallazgo administrativo con presunta Incidencia disciplinaria por baja ejecución presupuestal de los recursos asignados al proyecto de inversión 61 “Fortalecimiento Institucional y Operativo de la Lotería de Bogotá”.</t>
  </si>
  <si>
    <t>Hallazgo administrativo con presunta Incidencia disciplinaria por baja ejecución física e ineficacia en el cumplimiento de los objetivos formulados en la meta 2 “Ejecutar 5 Planes de Gestión Operativa” del proyecto de inversión 61 “Fortalecimiento Institucional y Operativo de la Lotería de Bogotá”.</t>
  </si>
  <si>
    <t>Deficiencias en el registro y documentación  de las conciliaciones realizadas con las diferentes áreas.</t>
  </si>
  <si>
    <t xml:space="preserve">Falta de competencia de la entidad frente a las demás entidades públicas, respecto de la conciliación de las operaciones reciprocas. </t>
  </si>
  <si>
    <t>Dada la naturaleza de la entidad, el concepto de PAC no estaba incorporadO dentro de los procesos de planeación y presupuesto, como instrumento de control para la ejecución presupuestal.</t>
  </si>
  <si>
    <t xml:space="preserve">Inconsistencias en el aplicativo que da lugar a la generación de errores en la información </t>
  </si>
  <si>
    <t>Deficiencia en la implementación del control de revisión previsto.</t>
  </si>
  <si>
    <t>Por la falta de planeación, control y supervisión en la ejecución de los pagos, ocasiono que la empresa realizara giros sin los respectivos certificados de disponibilidad y registro presupuestal en el rubro Plan de Premios.</t>
  </si>
  <si>
    <t>Falta del seguimiento a la operatividad de la compra, venta y despacho de los talonarios para el Juego de Apuestas permanentes.</t>
  </si>
  <si>
    <t>Interpretación erronea del Manual  de Politicas Contables</t>
  </si>
  <si>
    <t>Deficiencia en la aplicación del control de registro de los recaudos provenientes de los distribuidores</t>
  </si>
  <si>
    <t>Deficiencia en  el proceso de transición al nuevo marco normativo de la Resolución 414 de 2014.</t>
  </si>
  <si>
    <t>Diferencia en los criterios previstos en el Manual de Politicas Contables y lo aplicado por el perito al momento de realizar el avalúo respecto de la vida útil de los bienes inmuebles.</t>
  </si>
  <si>
    <t>Falta de claridad en el Manual de Politicas Contables respecto de el criterio de depreciación, una vez transcurrido el término de vida útil de los automotores.</t>
  </si>
  <si>
    <t>La Lotería de Bogotá no dio cabal cumplimiento al acto administrativo antes enunciado, en razón a la falta de control oportuno en el cumplimiento de sus propios actos administrativos</t>
  </si>
  <si>
    <t>Interpretación erronea de l Manual de Politicas Contables</t>
  </si>
  <si>
    <t>Falta de consistencia entre lo previsto en el Manual de Políticas Contables y el  Marco Normativo para empresas que no cotizan en el mercado de valores y que no captan ni adminstran ahorro al público.</t>
  </si>
  <si>
    <t>Deficiencia en  el proceso de  ajuste en el aplicativo para atender  los requerimientos  de la transición al nuevo marco normativo de la Resolución 414 de 2014.</t>
  </si>
  <si>
    <t>Deficiencia en  el proceso de  ajuste en el aplicativo pata atender  los requerimientos  de la transición al nuevo marco normativo de la Resolución 414 de 2014.</t>
  </si>
  <si>
    <t>La entidad considero innecesario generar una nota explicariva  específica   para revelar  la información sobre los ingresos por  arrendamiento operativo.</t>
  </si>
  <si>
    <t>Deficiencias en la planeación y en el manejo de los recursos asignados al cumplimiento de las actividades de las metas del proyecto de Inversion.</t>
  </si>
  <si>
    <t>Deficiencias en la planeación, en el manejo de los recursos asignados y seguimiento de la gestión contractua en cumplimiento de las actividades de las metas del proyecto de Inversion.</t>
  </si>
  <si>
    <t xml:space="preserve">Elaborar el Programa Anual Mensualizado de Caja - PAC de tal forma que este refleje los recaudos y pagos mensuales de la Empresa, con el fin de optimizar el manejo de Tesorería.
</t>
  </si>
  <si>
    <t xml:space="preserve">Realizar seguimiento a la ejecución del PAC, documentando los ajustes a que haya lugar, para garantizar la consistencia entre lo definido en el PAC y lo ejecutado realmente. </t>
  </si>
  <si>
    <t xml:space="preserve">Ajustar el software para garantizar la consistencia en los reportes generados por el sistema </t>
  </si>
  <si>
    <t xml:space="preserve">Ajustar el software para que no permita efectuar giros presupuestales superiores al monto del registro presupuestal que ampare el compromiso.
</t>
  </si>
  <si>
    <t xml:space="preserve">Revisar y ajustar el diseño del control de revisión </t>
  </si>
  <si>
    <t>Ajustar el software para que no permita efectuar giros presupuestales superiores al monto del registro presupuestal que ampare el compromiso.</t>
  </si>
  <si>
    <t xml:space="preserve">Conciliación mensual con la Unidad de Apuestas, sobre los movimiento de compra y venta de talonarios de apustas permanentes  </t>
  </si>
  <si>
    <t>Realizar seguimiento mensual a las partidas conciliatorias para registrar de conformidad con la politica contable.</t>
  </si>
  <si>
    <t xml:space="preserve">Revisar mensualmente los registros por recaudos de distribuidores con extractos bancarios y efectuar los ajustes correspondientes
</t>
  </si>
  <si>
    <t>Establecer un control automático para que el apliativo genere  alerta cuando exista dupliciad de registros</t>
  </si>
  <si>
    <t>Revisar y verificar las cifras del formato CGN2015-001 con las cifras en los Estados financieros</t>
  </si>
  <si>
    <t xml:space="preserve">Revisar y ajustar la politica de Propiedad Planta y Equipo
</t>
  </si>
  <si>
    <t>Ajustar los calculos de conformidad con la política</t>
  </si>
  <si>
    <t xml:space="preserve">Actualizar el Reglamento del Comité de inventarios
</t>
  </si>
  <si>
    <t>Adelantar las sesiones del Comité de Inventarios</t>
  </si>
  <si>
    <t xml:space="preserve">Revisar y ajustar los valores registrados por activos inferiores a 2 SMLMV </t>
  </si>
  <si>
    <t>Revisar mensualmente los registros de depreciación de propiedad planta y equipo</t>
  </si>
  <si>
    <t>Revisar y ajustar el Manual de Politicas Contables en cuanto a las Inversiones de Administración de Liquidez</t>
  </si>
  <si>
    <t xml:space="preserve">Definir los controles internos de conservación de los libros y documentos contables, de conformidad con la Resolución 525 de 2016 de la C.G.N. 
</t>
  </si>
  <si>
    <t xml:space="preserve">Revisar y ajustar el Software Administrativo y Financiero para ajustar la parametrización del reporte de los EEFF, conforme a lo definido en la Resolución 525 de 2016 de la C.G.N.  </t>
  </si>
  <si>
    <t>Efectuar  y documentar conciliaciones mensuales con las diferentes areas involucradas con el proceso contable</t>
  </si>
  <si>
    <t>Realizar la consulta de operaciones reciprocas y circularizar a las entidades con las que se establezcan diferencias</t>
  </si>
  <si>
    <t xml:space="preserve">Solicitar Concepto a la CGN, para aclarar el alcance de ompetencia de la Lotería de Bogotá,  frente a las demás entidades públicas, respecto de la conciliación de las operaciones reciprocas. </t>
  </si>
  <si>
    <t>Revisar y ajustar el Software Administrativo y Financiero</t>
  </si>
  <si>
    <t>Realizar nota especifica sobre los arrendamientos operativos</t>
  </si>
  <si>
    <t>Realizar de manera mensual, seguimiento  al proyecto de inversión, e informar a los directivos y líderes de los procesos el estado del proyecto de inversión con el fin de garantizar la planeación en la  contratación de todos los contratos que hacen parte del proyectos de inversión, relacionados con el Plan de Desarrollo "Bogotá mejor para todos"</t>
  </si>
  <si>
    <t>Realizar de manera mensual, seguimiento  al proyecto de inversión, e informar a los directivos y líderes de los procesos el nivel de ejecución de los contratos suscritos en desarrollo del proyectos de inversión relacionados con el Plan de Desarrollo "Bogotá mejor para todos"</t>
  </si>
  <si>
    <r>
      <t xml:space="preserve">Ajustar el procedimiento de </t>
    </r>
    <r>
      <rPr>
        <sz val="8"/>
        <color indexed="8"/>
        <rFont val="Calibri"/>
        <family val="2"/>
        <scheme val="minor"/>
      </rPr>
      <t xml:space="preserve"> GESTION DE LA SOSTENIBILIDAD DE LA INFORMACIÓN FINANCIERA Y DE ESTADOS FINANCIEROS, para  incorporar el control  relacionado con la conciliación con las diferentes áreas.
</t>
    </r>
  </si>
  <si>
    <t xml:space="preserve">
PAC Programado
</t>
  </si>
  <si>
    <t>Reporte de seguimiento y ajustes al PAC</t>
  </si>
  <si>
    <t>Requerimiento funcional  implementado</t>
  </si>
  <si>
    <t>Diseño del Control ajustado</t>
  </si>
  <si>
    <t>Ajustar el Procedemineto</t>
  </si>
  <si>
    <t>Mecanimos de control</t>
  </si>
  <si>
    <t xml:space="preserve">Implementación  herramienta </t>
  </si>
  <si>
    <t xml:space="preserve">Conciliaciones bancarias mensuales, sin partidas conciliatorias por recaudos pendientes de registro </t>
  </si>
  <si>
    <t>Ajustes registrados</t>
  </si>
  <si>
    <t>Control de cifras presentadas en los estados financieros</t>
  </si>
  <si>
    <t>Politicas contables</t>
  </si>
  <si>
    <t>Ajuste de Calculo de depreciación Propiedad Planta y Equipo</t>
  </si>
  <si>
    <t xml:space="preserve">Reglamento actualizado
</t>
  </si>
  <si>
    <t>Actas de reunión</t>
  </si>
  <si>
    <t>Ajuste Registro Activos</t>
  </si>
  <si>
    <t>Conciliacion mensual</t>
  </si>
  <si>
    <t xml:space="preserve">Procedimenro ajustado 
</t>
  </si>
  <si>
    <t xml:space="preserve">Conciliaciones realizadas </t>
  </si>
  <si>
    <t>Circularizacion</t>
  </si>
  <si>
    <t>Solicitud Concepto</t>
  </si>
  <si>
    <t>Notas estados financieros</t>
  </si>
  <si>
    <t>Cumplimiento del paln de inversión "Bogotá Mejor Para Todos"</t>
  </si>
  <si>
    <t xml:space="preserve">Unidad Financiera y Contable </t>
  </si>
  <si>
    <t>Sistemas - Unidad Financiera y Contable  y Unidad de Apuestas y  Control de Juegos</t>
  </si>
  <si>
    <t xml:space="preserve">Sistemas - Unidad Financiera y Contable </t>
  </si>
  <si>
    <t>Sistemas - Unidad Financiera y Contable 
Planeación</t>
  </si>
  <si>
    <t xml:space="preserve"> Unidad Financiera y Contable 
Planeación</t>
  </si>
  <si>
    <t>Unidad de Apuestas y Control de Juegos
Sistemas, Financiera y contable</t>
  </si>
  <si>
    <t>Unidad de Apuestas y Control de Juegos
inanciera y contable</t>
  </si>
  <si>
    <t>Unidad Financiera y Contable</t>
  </si>
  <si>
    <t xml:space="preserve">Sistemas 
Unidad Financiera y Contable </t>
  </si>
  <si>
    <t>Unidad Financiera y Contable (Contabilidad)</t>
  </si>
  <si>
    <t>Unidad Financiera y Contable Unidad de Recursos Físicos CIGD</t>
  </si>
  <si>
    <t>Unidad Financiera y Contable (Contabilidad) y Unidad de Recursos Físicos</t>
  </si>
  <si>
    <t>Unidad de Recursos Físicos</t>
  </si>
  <si>
    <t xml:space="preserve">Unidad Financiera y Contable 
Recursos Físicos 
Sistemas </t>
  </si>
  <si>
    <t>Unidad Financiera y Contable Sistemas</t>
  </si>
  <si>
    <t>Unidad Financiera y Contable Planeación</t>
  </si>
  <si>
    <t>Unidad Financiera y Contable Diferentes areas involucradas con el proceso contable</t>
  </si>
  <si>
    <t>Unidad</t>
  </si>
  <si>
    <t>Profesional de Planeación y  líderes de los proceso.</t>
  </si>
  <si>
    <t xml:space="preserve">PAC Ejecutado/PAC Programado
</t>
  </si>
  <si>
    <t>Requerimiento funcional implrmrntado /  Requerimirnto solicitado</t>
  </si>
  <si>
    <t>Requerimiento funcional implementado /  Requerimirnto solicitado</t>
  </si>
  <si>
    <t xml:space="preserve">Procedimietno Ajustado/ </t>
  </si>
  <si>
    <t xml:space="preserve"> Recaudos conciliados / Recaudos recibidos</t>
  </si>
  <si>
    <t>Recaudos registrados en libros/Recaudos registrados en extracto bancario</t>
  </si>
  <si>
    <t>Cuentas registradas en fomatos CNG2015-001/Cuentas registradas en estados financieros</t>
  </si>
  <si>
    <t xml:space="preserve">Manual De politicas Actualizado
</t>
  </si>
  <si>
    <t>Depreciación registrada/Depreciación según Politica Contable</t>
  </si>
  <si>
    <t xml:space="preserve">Acto Administrativo </t>
  </si>
  <si>
    <t>Actas de Reunión</t>
  </si>
  <si>
    <t>Reclasificación Activos inferiores a 2 SMLMV ajustados/ Activos inferiroes a 2 SMLMV</t>
  </si>
  <si>
    <t>Conciliación ejecutada/ conciliación programada</t>
  </si>
  <si>
    <t>Manual actualizado</t>
  </si>
  <si>
    <t xml:space="preserve">Procedimiento ajustado 
</t>
  </si>
  <si>
    <t>Conciliaciones documentadas/ Conciliaciones realizadas</t>
  </si>
  <si>
    <t>Memorando y/o correo electronico  de circularización</t>
  </si>
  <si>
    <t>Concepto emitido/Concepto solicitado</t>
  </si>
  <si>
    <t xml:space="preserve">Valor de los contratos realizados / valor de recursos asignados al poryecto de inversión durante la vigencia. </t>
  </si>
  <si>
    <t>Valor ejecutado   / Valor de los contratos realizados</t>
  </si>
  <si>
    <t>31/11/2020</t>
  </si>
  <si>
    <t>01/12/201</t>
  </si>
  <si>
    <t>Se elaboró la Resolución No. 00162 de diciembre de 2017</t>
  </si>
  <si>
    <t>Se cuenta con el PAC mensualizado, el cual se verifica que este de acuerdo con la ejecución correspondiente.</t>
  </si>
  <si>
    <t>Se realizo requerimiento y posteriormente se verifico que estuviera funcionando correctamente.</t>
  </si>
  <si>
    <t>El sistema se ajustó y no permite efectuar giros superiores al comprometido</t>
  </si>
  <si>
    <t>El procedimiento se encuentra aun en revisión</t>
  </si>
  <si>
    <t xml:space="preserve">En las conciliaciones bancarias a 31/12/2019, los recaudos recibidos quedaron toltamente conciliados  </t>
  </si>
  <si>
    <t>En la presentación de los Estados financieros del 2018, esta observación quedo subsanada</t>
  </si>
  <si>
    <t>Las politicas contables se ajustaron mediante la Resolución No. 154 de 2019</t>
  </si>
  <si>
    <t>Se expidió la Resolución N°xxx</t>
  </si>
  <si>
    <t>Se adelantaron reuniones del Comité de Inventarios y se revisó la situación del parque automotor</t>
  </si>
  <si>
    <t xml:space="preserve">Se realizó la reclasificación </t>
  </si>
  <si>
    <t xml:space="preserve">Se realizan mensulmente las conciliaciones </t>
  </si>
  <si>
    <t>Procedimiento ajustado</t>
  </si>
  <si>
    <t>Mesa trabajo GCN- Circular</t>
  </si>
  <si>
    <t>Notas a los EEFF 2.9</t>
  </si>
  <si>
    <t>Con el fin de dar cumplimiento al plan de mejoramiento,  en le marco  del Comité Institucional de Gestión y Desempeño se realizaron las siguientes reuniones de seguimiento 2019 al proyecto de inversión: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pracicada en el año 2019, la Contraloría cerró todos los hallazgos relacionados con el proyecto de inverisón.</t>
  </si>
  <si>
    <r>
      <t>La Unidad de Apuestas y Control de Juegos y Contabilidad, han efectuado conciliación mensual sobre los movimiento de compra y venta de formularios de apuestas permanentes  durante</t>
    </r>
    <r>
      <rPr>
        <sz val="8"/>
        <color indexed="10"/>
        <rFont val="Calibri"/>
        <family val="2"/>
        <scheme val="minor"/>
      </rPr>
      <t xml:space="preserve"> </t>
    </r>
    <r>
      <rPr>
        <sz val="8"/>
        <rFont val="Calibri"/>
        <family val="2"/>
        <scheme val="minor"/>
      </rPr>
      <t>la vigencia 2019.</t>
    </r>
  </si>
  <si>
    <t>Se evidencia la elaboró del PAC Mensualizado, se considera que la acción adelantada se cumplió de manera eficaz y la misma es efectiva para procurar la superación del hallazgo</t>
  </si>
  <si>
    <t>Se remitió la solicitud de ajuste en el aplicativa, y el acta de verificación de funcionamiento de dicho ajuste. Se considera quela acción adelantada es efectiva para procurar la superación del hallazgo</t>
  </si>
  <si>
    <t>Se adjunta  el acta de verificación de funcionamiento de dicho ajuste, se considera que la acción adelantada se cumplió de manera eficaz y la misma es efectiva para procurar la superación del hallazgo</t>
  </si>
  <si>
    <t>Se adjunta  el acta de verificación de funcionamiento de dicho ajuste , se considera que la acción adelantada se cumplió de manera eficaz y la misma es efectiva para procurar la superación del hallazgo</t>
  </si>
  <si>
    <t>Se adjunta el procedimiento de Elaboración de órdenes de pago, incorporando el control correspondiente; el ajuste fue aprobado por el CIGD en el mes de junio de 2019; se considera que la acción adelantada se cumplió de manera eficaz y la misma es efectiva para procurar la superación del hallazgo</t>
  </si>
  <si>
    <t xml:space="preserve">Se verificó la realización de las conciliaciones compra de Talonarios Apuestas Permanentes año 2018 y 2019 - Unidad de Apuestas  Control de Juegos  vs.  Oficina de Contabilidad de la Lotería de Bogotá.
Por lo anterior, se considera que la acción adelantada se cumplió de manera eficaz y la misma es efectiva para procurar la superación del hallazgo
</t>
  </si>
  <si>
    <t xml:space="preserve">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
</t>
  </si>
  <si>
    <t>Pendiente entrega de evidencia</t>
  </si>
  <si>
    <t xml:space="preserve">Se adjuntan los Estados Financieros 2018 y 2019, en los cuales se realizaron las verificaciones correspondientes. 
Se considera que la acción adelantada se cumplió de manera eficaz y la misma es efectiva para procurar la superación del hallazgo
</t>
  </si>
  <si>
    <t xml:space="preserve">Se adjunta la resolución, por medio de la cual de incorporan los ajustes a las Políticas Contables.
Se considera que la acción adelantada se cumplió de manera eficaz y la misma es efectiva para procurar la superación del hallazgo
</t>
  </si>
  <si>
    <t>Se evidencia  la revisión y ajuste de la política mediante resolución, se considera que la acción adelantada se cumplió de manera eficaz y la misma es efectiva para procurar la superación del hallazgo</t>
  </si>
  <si>
    <t>Se adjunta resolución N° 0090 de junio 12 de 2019, por medio de la cual se modifica la resolución 0068 de 2018, a efectos de, entre otros aspectos, incorporar dentro de las funciones  del Comité Institucional de Gestión y Desempeño, las relativas al Comité de Inventarios; se considera que la acción adelantada se cumplió de manera eficaz y la misma es efectiva para procurar la superación del hallazgo</t>
  </si>
  <si>
    <t>Se adjunta actas del comité de Inventarios ; se considera que la acción adelantada se cumplió de manera eficaz y la misma es efectiva para procurar la superación del hallazgo</t>
  </si>
  <si>
    <t>Adjunta evidencia de  la reclasificación de los activos, se considera que la acción adelantada se cumplió de manera eficaz y la misma es efectiva para procurar la superación del hallazgo</t>
  </si>
  <si>
    <t xml:space="preserve">Se adjunta evidencia de la conciliación de caldos contabilidad - almacén:
Se considera que la acción adelantada se cumplió de manera eficaz y la misma es efectiva para procurar la superación del hallazgo
</t>
  </si>
  <si>
    <t>Se adjunta resolución de ajuste de las políticas Contables, se considera que la acción adelantada se cumplió de manera eficaz y la misma es efectiva para procurar la superación del hallazgo</t>
  </si>
  <si>
    <t>Pendiente evidencia</t>
  </si>
  <si>
    <t>Se evidencia  que el procedimiento fue ajustado, se considera que la acción adelantada se cumplió de manera eficaz y la misma es efectiva para procurar la superación del hallazgo</t>
  </si>
  <si>
    <t xml:space="preserve">Adjunta evidencia de la homologación de las cuentas de acuerdo con las NIIF.
Se considera que la acción adelantada se cumplió de manera eficaz y la misma es efectiva para procurar la superación del hallazgo
</t>
  </si>
  <si>
    <t>Se adjunta las notas a los Estados Financieros, la Nota 2.9. correspondiente al tema de arrendamientos, en ella se realiza la explicación puntual sobre los arrendamientos operativos; se considera que la acción adelantada se cumplió de manera eficaz y la misma es efectiva para procurar la superación del hallazgo</t>
  </si>
  <si>
    <t>Se  adjunta evidencia  del cumplimiento de las actividades previstas y el resultado en la ejecución del Plan de Inversiones; se considera que la acción adelantada se cumplió de manera eficaz y la misma es efectiva para procurar la superación del hallazgo</t>
  </si>
  <si>
    <t xml:space="preserve"> Similar actividad anterior. Se evidencia el cumplimiento de las actividades previstas y el resultado en la ejecución del Plan de Inversiones; se considera que la acción adelantada se cumplió de manera eficaz y la misma es efectiva para procurar la superación del hallazgo</t>
  </si>
  <si>
    <r>
      <rPr>
        <sz val="8"/>
        <rFont val="Calibri"/>
        <family val="2"/>
        <scheme val="minor"/>
      </rPr>
      <t>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t>
    </r>
    <r>
      <rPr>
        <sz val="8"/>
        <color rgb="FFFF0000"/>
        <rFont val="Calibri"/>
        <family val="2"/>
        <scheme val="minor"/>
      </rPr>
      <t xml:space="preserve">
</t>
    </r>
  </si>
  <si>
    <t>3.3.1.1</t>
  </si>
  <si>
    <t>3.3.1.6</t>
  </si>
  <si>
    <t>3.3.1.8</t>
  </si>
  <si>
    <t>3.3.1.9</t>
  </si>
  <si>
    <t>3.3.1.10</t>
  </si>
  <si>
    <t>3.3.1.14</t>
  </si>
  <si>
    <t>3.3.4.1</t>
  </si>
  <si>
    <t>4.2.1.1</t>
  </si>
  <si>
    <t>4.2.2.1</t>
  </si>
  <si>
    <t>2019 2019</t>
  </si>
  <si>
    <t>Registrar como un gasto el pago de transporte por caja menor para asistir a los Sorteos EL DORADO; cuando estos son reintegrados por el Concesionario Grupo Empresarial en Línea S.A.</t>
  </si>
  <si>
    <t>Realizar pagos de premios caducos por los Distribuidores sin que la entidad haya adelantado el proceso de cobro oportunamente.</t>
  </si>
  <si>
    <t>Indebida constitución de garantías en los créditos hipotecarios</t>
  </si>
  <si>
    <t>No tener debidamente identificados, valorizados y clasificados los bienes de la cuenta propiedad planta y equipo, y los de menor cuantía   (valor inferior a 2 SMLMV).</t>
  </si>
  <si>
    <t>No tener debidamente identificados, valorizados y clasificados los bienes de la cuenta otros activos – intangibles (1970), y los de menor cuantía (valor inferior a 2 SMLMV).</t>
  </si>
  <si>
    <t>Hallazgo administrativo con presunta incidencia disciplinaria porque la lotería de Bogotá no tiene debidamente identificados, valorizados y clasificados los bienes de la cuenta propiedad planta y equipo, y los de menor cuantía   (valor inferior a 2 SMLMV).</t>
  </si>
  <si>
    <t>Hallazgo administrativo con presunta incidencia disciplinaria, por la  expedición  de CDPS y el RPS que remplazan  a los que tenían saldo, con vigencia  del año 2018 y no de la vigencia anterior como lo establece la normatividad vigente</t>
  </si>
  <si>
    <t>Hallazgo administrativo con incidencia fiscal y presunta incidencia disciplinaria  por pago de la sanción impuesta mediante resolución no par 000016 de 11 de enero de 2017 de la superintendencia nacional de salud, por parte de la lotería de Bogotá por valor de $9.374.904</t>
  </si>
  <si>
    <t>Hallazgo administrativo con incidencia fiscal y presunta incidencia disciplinaria  por pago de la sanción impuesta mediante resolución no par 2507  de 1 de agosto de 2017 de la superintendencia nacional de salud, por parte de la lotería de Bogotá por valor de $33.796.372</t>
  </si>
  <si>
    <t>3.1.1.1.Verificados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</si>
  <si>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3.1.1.2.Verificados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</si>
  <si>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Reclasificar el saldo registrado en la subcuenta 511123 del gasto de transporte al corteo de octubre 31 de 2019, correspondiente al pago a los delegados al sorteo El Dorado.</t>
  </si>
  <si>
    <t>Efectuar el pago de transporte a los trabajadores delegados para asistir al sorteo EL DORADO a través de orden de pago solicitada por Unidad de Apustas.</t>
  </si>
  <si>
    <t>Se efectuara una revisión y análisis de los saldos registrados en esta cuenta con el fin de establecer el saldo real y efectuar los ajustes necesarios</t>
  </si>
  <si>
    <t>Revisar la Resolución N° 51 de 2015, en lo relacionado con el procedimiento de constitución de las garantías de los créditos hipotecarios y emtiir un diagnóstico de si el mismo es suficiente o si necesita realizar ajustes.</t>
  </si>
  <si>
    <t>Revisar los bienes de propiedad planta y equipo y realizar la reclasificación que de a lugar.</t>
  </si>
  <si>
    <t>Solicitar modificación al aplicativo en el módulo de almacén/recursos físicos, generando reporte que discrimine los elementos de contabilidad y almacén.</t>
  </si>
  <si>
    <t>Revisar y dar de baja los bienes intangibles que no esten en uso.</t>
  </si>
  <si>
    <t>Realizar revisión previa a la presentación de los estados financieros con el fin de evitar estos errores de transcripción.</t>
  </si>
  <si>
    <t>Revisar y verificar que en la expedición de los CDPs y RPs de Cuentas por Pagar  que en el concepto quede escrito correctamente la vigencia.</t>
  </si>
  <si>
    <t>Elaborar una Política en el caso de los sorteos extraordinarios asociados, en  la que se establezca que en el caso que se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t>
  </si>
  <si>
    <t>Reclasificación Gastos Transporte El Dorado</t>
  </si>
  <si>
    <t>Circular a delegados del sorteo El Dorado</t>
  </si>
  <si>
    <t>Reclasificacion premios caducos</t>
  </si>
  <si>
    <t>Diagnóstico</t>
  </si>
  <si>
    <t>Reclasificación de propiedad planta y equipo</t>
  </si>
  <si>
    <t>Reporte requerido</t>
  </si>
  <si>
    <t>Baja de activos intangibles</t>
  </si>
  <si>
    <t>Revisión Estados Financieros</t>
  </si>
  <si>
    <t>Revisión y verificación de CDPs Y RPs</t>
  </si>
  <si>
    <t>política</t>
  </si>
  <si>
    <t>Contratos modificados</t>
  </si>
  <si>
    <t>Unidad Financiera y Contable y Unidad de Recursos Fisicos</t>
  </si>
  <si>
    <t>Unidad Financiera y Contable - Sistemas</t>
  </si>
  <si>
    <t>Secretaría Jurídica</t>
  </si>
  <si>
    <t>UnidadesFinanciera y Contable -Recursos Fisicos</t>
  </si>
  <si>
    <t>UnidadesFinanciera y Contable -Recursos Fisicos- Sistemas</t>
  </si>
  <si>
    <t>Unidades Financiera y Contable - Recursos Fisicos - Sistemas. Comité Institucional de Gestión</t>
  </si>
  <si>
    <t>Gerencia General</t>
  </si>
  <si>
    <t xml:space="preserve">Gerencia General
Subgerencia General
Secretaría General
Unidad de Apuestas y Control de Juegos </t>
  </si>
  <si>
    <t>Valores Cancelados/ Valor reclasificados</t>
  </si>
  <si>
    <t>Circular emitida</t>
  </si>
  <si>
    <t>Registros Clasificados/Registros por reclasificar</t>
  </si>
  <si>
    <t>Resolución modificada o diagnóstico</t>
  </si>
  <si>
    <t>Acta de Reclasificación y el respectivo soporte</t>
  </si>
  <si>
    <t>Reporte generado</t>
  </si>
  <si>
    <t>Resolución de baja</t>
  </si>
  <si>
    <t>Estados financieros revisados</t>
  </si>
  <si>
    <t>Listado de CDPs Y RPs</t>
  </si>
  <si>
    <t>política emitida</t>
  </si>
  <si>
    <t>2019/11/01</t>
  </si>
  <si>
    <t>2019/12/31</t>
  </si>
  <si>
    <t>2019/12/01</t>
  </si>
  <si>
    <t>2020/02/15</t>
  </si>
  <si>
    <t>2019/11/30</t>
  </si>
  <si>
    <t>2020/01/01</t>
  </si>
  <si>
    <t>2020/01/31</t>
  </si>
  <si>
    <t>2020/06/30</t>
  </si>
  <si>
    <t>Con el asiento 2631 de Noviembre/2019, se realizó la recalsificación por valor de $22.280.500</t>
  </si>
  <si>
    <t>Mediante correo electrónico se cito a los delegados al sorteo eldorado para informarles sobre el pago del transporte</t>
  </si>
  <si>
    <t>Se analizaron los registros y se realizo el correspondiente ajuste</t>
  </si>
  <si>
    <t>Se efectuo revisión de los listados de almacen frente a lo registrado en contabilidad y se determino que en contabilidad no se debe realizar ninguna reclasificación. Se elaboro el acta con fecha diciembre 27/2019</t>
  </si>
  <si>
    <t>Con fecha Octubre/2019, mediante correo electrónico se solicito la generación del reporte</t>
  </si>
  <si>
    <t>Se efectuo revisión de los listados de almacen para establecer los intangibles que se daran de baja. En acta de fecha diciembre 27/2019.</t>
  </si>
  <si>
    <t xml:space="preserve">Se realizó el análisi de las cuentas de los estados financieros, para verificar su consistencia; Los estados finencieros fueron publicados y reportados a la Contraloría y a la Dirección Distrital de Contabilidad </t>
  </si>
  <si>
    <t>En la generación de las CxP, se verifico que el concpto en los CDPs y RPs quedo escrito correctamente la vigencia.</t>
  </si>
  <si>
    <t xml:space="preserve">En ejecución.
En el Comité de Gerencia y en el marco del proceso de empalme, se han revisado los antecedentes; en estas instancias se adelantará el análisis correspondiente, para presentar la propuesta correspondiente ante la Junta Directiva. </t>
  </si>
  <si>
    <r>
      <rPr>
        <sz val="8"/>
        <color rgb="FFFF0000"/>
        <rFont val="Calibri"/>
        <family val="2"/>
        <scheme val="minor"/>
      </rPr>
      <t>Se reviso y no se requiere efectuar ajuste</t>
    </r>
    <r>
      <rPr>
        <sz val="8"/>
        <color indexed="8"/>
        <rFont val="Calibri"/>
        <family val="2"/>
        <scheme val="minor"/>
      </rPr>
      <t xml:space="preserve">. 
</t>
    </r>
    <r>
      <rPr>
        <sz val="8"/>
        <color rgb="FFFF0000"/>
        <rFont val="Calibri"/>
        <family val="2"/>
        <scheme val="minor"/>
      </rPr>
      <t>Concepto jurídico o documento que soporte el análisi realizado para   sustentar la decisión</t>
    </r>
    <r>
      <rPr>
        <sz val="8"/>
        <color indexed="8"/>
        <rFont val="Calibri"/>
        <family val="2"/>
        <scheme val="minor"/>
      </rPr>
      <t>.</t>
    </r>
  </si>
  <si>
    <t xml:space="preserve">Pendiente envío de videncia </t>
  </si>
  <si>
    <t xml:space="preserve">Se adjunta documento de revisión de la Resolución N° 51 de 2015, elaborado por la Secretaría General de la Lotería de Bogotá.
Se verificó la revisión adelantada; se valida el avance reportado. Se considera que la acción propuesta se cumplió de manera eficaz y la misma es efectiva para procurar la superación del hallazgo 
</t>
  </si>
  <si>
    <t xml:space="preserve">Se adjunta acta de reunión en la que se realizó la validación de la información del listado de bienes que se encuentran en almacén, contra el listado de bienes registrados contablemente, estableciendo que, contablemente sólo se encuentran registrados bienes con valor superior a los 2 SMMLV; por lo tanto, se consideró que no hay lugar a realizar la reclasificación planteada en la acción formulada.
Se considera que la acción propuesta se cumplió de manera eficaz y la misma es efectiva para procurar la superación del hallazgo.
</t>
  </si>
  <si>
    <t xml:space="preserve">Se remiten Estados Financieros vigencia 2019.
Se considera que la acción propuesta se cumplió de manera eficaz y la misma es efectiva para procurar la superación del hallazgo   
</t>
  </si>
  <si>
    <t xml:space="preserve">Se remite Relación de de CDPs Y RPs del periodo enero a marzo de 2020, en el que se puede verificar que se indica de manera expresa la vigencia 2020
Se considera que la acción propuesta se cumplió de manera eficaz y la misma es efectiva para procurar la superación del hallazgo
</t>
  </si>
  <si>
    <t>Cerrado por Contraloría, informe Auditoría CODIGO 47 Vigencia 2018 PAD 2019 páginas 22-28</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</si>
  <si>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t>
    </r>
    <r>
      <rPr>
        <sz val="8"/>
        <color rgb="FFFF0000"/>
        <rFont val="Calibri"/>
        <family val="2"/>
        <scheme val="minor"/>
      </rPr>
      <t>Pendiente entrega del Acta citada</t>
    </r>
    <r>
      <rPr>
        <sz val="8"/>
        <color theme="1"/>
        <rFont val="Calibri"/>
        <family val="2"/>
        <scheme val="minor"/>
      </rPr>
      <t xml:space="preserve">
</t>
    </r>
  </si>
  <si>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Se adjunta el acta correspondiente, </t>
    </r>
    <r>
      <rPr>
        <sz val="8"/>
        <color rgb="FFFF0000"/>
        <rFont val="Calibri"/>
        <family val="2"/>
        <scheme val="minor"/>
      </rPr>
      <t xml:space="preserve">Pendiente entrega del Acta firmada </t>
    </r>
    <r>
      <rPr>
        <sz val="8"/>
        <color rgb="FF000000"/>
        <rFont val="Calibri"/>
        <family val="2"/>
        <scheme val="minor"/>
      </rPr>
      <t xml:space="preserve">
</t>
    </r>
  </si>
  <si>
    <t>2020 2020</t>
  </si>
  <si>
    <t>3,3,5,1,1</t>
  </si>
  <si>
    <t>En la vigencia 2018, el Concesionario continuo aplicando lo normado en el articulo 22 de la Ley 643 de 2001 y no  aplicó el Decreto 2265 de 2017, expedido el el 29 de diciembre de de 2017, cuya vigencia inició el 1 de enero de 2018.</t>
  </si>
  <si>
    <t>Teniendo en cuenta que la normatividad del Régimen Propio del Monopolio Rentístico de Juegos de Suerte y Azar es cambiante, es necesario que la Lotería de Bogotá como entidad Concedente,  conozca oportunamente dichos cambios, para así darle aplicación según la vigencia y aspectos que contemplen las nuevas normas y de esta forma ejercer una supervisión efectiva.</t>
  </si>
  <si>
    <t xml:space="preserve">Conocer oportunamente los cambios en el Régimen Propio del Monopolio Rentístico de Juegos de Suerte y Azar, y verificar su comunicación al Concesionario  </t>
  </si>
  <si>
    <t xml:space="preserve">Establecer los controles para  efectiva  aplicación de las normas vigentes al momento de realizar la liquidación de las transferencias, según la vigencia y aspectos que contemplen las nuevas normas. </t>
  </si>
  <si>
    <t>Revisión y control del cambio normativo</t>
  </si>
  <si>
    <t xml:space="preserve">Revisión y control del cambio normativo
</t>
  </si>
  <si>
    <t>Subgerencia General Secretaría General Unidad de Apuestas y Control de Juegos</t>
  </si>
  <si>
    <t>Normas revisadas/Normas vigentes</t>
  </si>
  <si>
    <t xml:space="preserve">Normas revisadas y comunicadas  /Normas vigentes
</t>
  </si>
  <si>
    <t>Liquidaciones realizadas con cumplimiento de normas vigentes/Total de liquidaciones realizadas</t>
  </si>
  <si>
    <t>Consistencia en liquidación de las transferencias</t>
  </si>
  <si>
    <t>Con el cambio de distribución de las transferencias dispuesto en el Decreto 2265 de 2017, se dispuso un módulo en el aplicativo Chanseguro que permite estimar los DDE esperados para cada una de las entidades de salud. Una vez presentado la Declaración de DDE y el registro diario de venta físico y en Excel por el concesionario se procede a realizar la carga de la información suministrada al aplicativo. Una vez realizado lo anterior, el mismo aplicativo genera la confrontación de la información con la ya obtenida en planos y en LTR el cual marca o identifica si se presenta alguna diferencia. 
Se adjunta a manera de ejemplo la generación de 3 reportes de las 3 opciones que conforma el módulo de DDE que son: 1) Comparativo; 2) DDE Esperados y 3) DDE Consolidado Anual.
Se considera que la acción adelantada se cumplió de manera eficaz y la misma es efectiva para procurar la superación del hallazgo</t>
  </si>
  <si>
    <r>
      <t xml:space="preserve">Se incorporó dentro del contrato de asesoría con la firma Avellaneda, la revisión y actualización del nomograma de la entidad.
Se presentó un primer avance, el cual fue remitido para revisión de los líderes de los procesos. Esta pendiente la incorporación de los ajustes pendientes y la entrega del documento final, el cual será publicado en la página web dela entida y en la intranet
</t>
    </r>
    <r>
      <rPr>
        <sz val="8"/>
        <color rgb="FFFF0000"/>
        <rFont val="Calibri"/>
        <family val="2"/>
        <scheme val="minor"/>
      </rPr>
      <t>Pendiente entrega documento final</t>
    </r>
  </si>
  <si>
    <t xml:space="preserve">Auditoría Regular Vigencia 2017 - PAD 2018 </t>
  </si>
  <si>
    <t xml:space="preserve">Auditoría Regular Vigencia 2018 - PAD 2019 </t>
  </si>
  <si>
    <t xml:space="preserve">Auditoría Especial 2019 apuestas </t>
  </si>
  <si>
    <t>AUDITORÍA</t>
  </si>
  <si>
    <t>N° HALLAZGOS / OBSERVACIONES</t>
  </si>
  <si>
    <t>EN EJECUCIÓN</t>
  </si>
  <si>
    <t>CUMPLIDO PENDIENTE DE CIERRE</t>
  </si>
  <si>
    <t xml:space="preserve">CERRADAS </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</si>
  <si>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</si>
  <si>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</si>
  <si>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</si>
  <si>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</si>
  <si>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</si>
  <si>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PAD(79)</t>
  </si>
  <si>
    <t>TOTAL</t>
  </si>
  <si>
    <t>SEGUIMIENTO CONTRALORIA  DE 2020</t>
  </si>
  <si>
    <t>Auditor que valida cumplimiento a la acción</t>
  </si>
  <si>
    <t xml:space="preserve">Se incorporó dentro del contrato de asesoría con la firma Avellaneda, la revisión y actualización del nomograma de la entidad.
Se adjunta el documento  final del nomograma, el cual será publicado en la página web de la entidad y en la intranet.
</t>
  </si>
  <si>
    <t>Se adjunta  asiento  contable 2631 de Noviembre/2019, por medio del cual se  Reclasifica el saldo registrado en la subcuenta 511123 del gasto de transporte al corteo de octubre 31 de 2019.</t>
  </si>
  <si>
    <t xml:space="preserve">Se ajunta citación a reunión con todos los funcionarios asignados como delegados para los sorteos de El Dorado, en la que se les informó sobre el ajuste en el procedimiento para el pago de los gastos de transporte.; igualmente archivo plano en el que se evidencia el abono en la cuenta de nómina de cada empleado, por concepto de pago de turnos.
Se considera que la acción propuesta se cumplió de manera eficaz y la misma es efectiva para procurar la superación del hallazgo
</t>
  </si>
  <si>
    <t xml:space="preserve">
Se adjunta acta de reunión en la que se adelantó la revisión de los listados de almacén y la identificación de los intangibles.  Acta de reunión entre la almacenista y la profesional del área de sistemas, en la que se da concepto para la baja de las licencias relacionadas, Acta de reunión del Comité  Institucional de Gestión y Desempeño . Comité de Inventarios realizada en junio de 2020, en el cual se aprobó la baja de bienes que no se encuentran en uso. Acta de Destrucción de los bienes intangibles</t>
  </si>
  <si>
    <t xml:space="preserve">Se adjuntan las conciliaciones realizadas con los diferentes procesos;  
Las conciliaciones adjuntas corresponden a una validación anual y no mensual 
</t>
  </si>
  <si>
    <t>Se adjunta evidencia de circularización de operaciones reciprocas a las entidades con las que se tienen diferencias</t>
  </si>
  <si>
    <t>Se adjunta concepto de la CGN sobre trámite de operaciones recíprocas</t>
  </si>
  <si>
    <t xml:space="preserve">Auditoría Especial 2018 apuestas </t>
  </si>
  <si>
    <t>Presentar diferencias entre los saldos reportados en tres diferentes fuentes a 31-12-2018 en la cuenta 9120 – pasivos contingentes.</t>
  </si>
  <si>
    <t>Por la expedición de CDPs y los RPs que remplazan a los que tenían saldo, con vigencia del año 2018 y no de la vigencia anterior como lo establece la normatividad vigente</t>
  </si>
  <si>
    <t>No reporte o reporte extemporáneo en los sorteo extraordinarios asociados de la información establecida en la Circular 047 de 2014 modificada por la circular 0005 de 24 de octubre de 2011 de la Superintendencia Nacional de Salud.</t>
  </si>
  <si>
    <t xml:space="preserve">Se adjunta evidencia Reclasificación gastos transporte y turnos sorteos El dorado apuestas año 2019.
Se verificó la reclasificación adelantada; se valida el avance reportado. Se considera que la acción propuesta se cumplió de manera eficaz y la misma es efectiva para procurar la superación del hallazgo.
Se considera que la acción propuesta se cumplió de manera eficaz y la misma es efectiva para procurar la superación del hallazgo
</t>
  </si>
  <si>
    <t xml:space="preserve">Se encuentra en proceso de revisión y formulación de la propuesta correspondiente, para ser presentada ante la Junta Directiva.
Actividad en término 
</t>
  </si>
  <si>
    <t xml:space="preserve">Se encuentra en proceso de revisión y formulación de la propuesta correspondiente, para ser presentada ante la Junta Directiva .
Actividad en término 
</t>
  </si>
  <si>
    <t>Se cerraron 38 acciones</t>
  </si>
  <si>
    <t>Auditoría Regular Vigencia PAD 2020 (86)</t>
  </si>
  <si>
    <t>3.1.3.1</t>
  </si>
  <si>
    <t>Estructuración de los estudios previos sin una adeduada planeación que permita determinar de manera acertiva las necesidades de la entidad.   No se incluyeron la totalidad de los inmuebles propiedad de la Loteria en el presupuesto y en el  contrato de vigilancia previendo el arriendo o venta de los que estan para este fin.</t>
  </si>
  <si>
    <t>Auditoría Regular Vigencia PAD 2020</t>
  </si>
  <si>
    <t>Realizar una capacitación sobre selección de contratistas y elaboración de los estudios previos y estudios del sector, dirigida a los diferentes líderes del procesos de la entidad.</t>
  </si>
  <si>
    <t>Revisión y ajuste de los controles internos relacionados con la planeación del proceso contractual</t>
  </si>
  <si>
    <t>Realizar el contrato del servicio de vigilancia anual de  la entidad contemplando la totalidad de los inmuebles que deben ser vigilados, previendo en lo terminos de la contratación que la entidad podrá modificar los servicios requeridos, de acuerdo a las necesidades de la Entidad, previa comunicación al contratista.</t>
  </si>
  <si>
    <t>Capacitación realizada</t>
  </si>
  <si>
    <t>Número de Procedimiento actualizado y aprobado por el CIGD</t>
  </si>
  <si>
    <t>% de inmuebles a vigilar inluidos en las adquiciones de  PAA de la entidad</t>
  </si>
  <si>
    <t>% de inmuebles a vigilar inluidos en los estudios previos del contrato de vigilancia</t>
  </si>
  <si>
    <t>% de inmuebles a vigilar inluidos en el contrato de vigilancia</t>
  </si>
  <si>
    <t>Secretaría General</t>
  </si>
  <si>
    <t>Unidad de recursos físicos</t>
  </si>
  <si>
    <t>Capacitación realizada / Capacitación programada</t>
  </si>
  <si>
    <t>Procedimiento contractuales actualizado / Procedimiento existente</t>
  </si>
  <si>
    <t>inmuebles a vigilar/ inmuebles inluidos en adquisición del PAA</t>
  </si>
  <si>
    <t>inmuebles a vigilar/ inmuebles inluidos en estudios previos del contrato de vigilancia</t>
  </si>
  <si>
    <t>inmuebles a vigilar/ inmuebles inluidos en el contrato de vigilancia</t>
  </si>
  <si>
    <t>3.1.3.2</t>
  </si>
  <si>
    <t>Falta de planeación en los estudios previos, especialmente relacionado con la proyección del presupuesto de la contratación con el fin de evitar adiciones contractuales injustificadas.</t>
  </si>
  <si>
    <t>Contrato de suministro de medicamentos acorde a la necesidad institucional, con u presupuesto establecido conforme al estudio de mercado</t>
  </si>
  <si>
    <t>estudio de mercado realizado con base a las adiquisciones históricas</t>
  </si>
  <si>
    <t>Estudios previos aprobados / estudios previos acordes con el estudio del mercado</t>
  </si>
  <si>
    <t>3.1.3.3</t>
  </si>
  <si>
    <t>No publicación de los contratos en el Secop I con las firmas de las partes.</t>
  </si>
  <si>
    <t>Publicación en la página web de la Entidad de la información de los contratos celebrados, la cual debe incluir el link que dirija al contrato electrónico del Secop II en cumplimiento de la Ley 1712 de 2014 literal e y f.</t>
  </si>
  <si>
    <t>Contratos publicados en el SECOP II (Boton de transparencia páqina Web Lotería.</t>
  </si>
  <si>
    <t>Contratos publicados / Contratos celebrados</t>
  </si>
  <si>
    <t>3.1.3.4</t>
  </si>
  <si>
    <t>Politica institucional sobre el manejo y solicitud de garantias no acorde con la dinámica del regimen de contratación privado de la entidad</t>
  </si>
  <si>
    <t>Modificación Manual de contratación en el que se indique los lineamientos mínimos en los procesos contractuales para la exigencia de garantías.</t>
  </si>
  <si>
    <t>Manual de contratación modificado</t>
  </si>
  <si>
    <t>Manual de Contratación modificado y listado de socialización del manual.</t>
  </si>
  <si>
    <t>3.1.3.5</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</si>
  <si>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</si>
  <si>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</si>
  <si>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</si>
  <si>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</si>
  <si>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</si>
  <si>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</si>
  <si>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3.1.3.6</t>
  </si>
  <si>
    <t>Desconocimiento por parte de los Servidores públicos de los deberes y obligaciones del supervisor contractual y de la delimitación del alcance de la supervisión en el caso de supervisiones conjuntas</t>
  </si>
  <si>
    <t>Capacitación a los supervisores sobre deberes en la ejecución y seguimiento contractual</t>
  </si>
  <si>
    <t>Modificación al manual de contratación en el que se incluyan los criterios para la  delimitación del alcance de la supervisiones conjuntas en el anexo de las condiciones contractuales.</t>
  </si>
  <si>
    <t>Secretaría General 
Unidad de Talento Humano</t>
  </si>
  <si>
    <t>Capacitaciones realizadas / Capacitaciones programadas.</t>
  </si>
  <si>
    <t>3.2.1.1.1</t>
  </si>
  <si>
    <t>Realizar seguimiento mensual a la ejecución del proyecto de inversión.</t>
  </si>
  <si>
    <t>Incluir dentro de la planeación de actividades la realización de contratos con tiempo de ejecución que garantice que un alto porcentaje (70% mínimo) de los bienes y servicios contratados se ejecuten en la vigencia.</t>
  </si>
  <si>
    <t>Seguimiento mensual al proyecto de inversión.</t>
  </si>
  <si>
    <t>Planeación de actividades proyecto de inversión.</t>
  </si>
  <si>
    <t>Seguimiento a giros realizados</t>
  </si>
  <si>
    <t>Los contratos fueron realizados en el mes de diciembre y adicionalmente, en relación con las actividades promocionales realizadas, los ganadores no reclamaron dentro de la vigencia  los premios ganados, afectando el valor de las cuentas por pagar.</t>
  </si>
  <si>
    <t>Planeación Estratégica y de Negocios.</t>
  </si>
  <si>
    <t>Segumientos realizados / seguimientos planteada</t>
  </si>
  <si>
    <t>Actividades realizadas / Actividades programadas en el periodo.</t>
  </si>
  <si>
    <t>Giros realizados / Compromisos adquiridos en el periodo.</t>
  </si>
  <si>
    <t>Deficiencia de autocontrol por no corregir el nombre del banco en el auxiliar contable.</t>
  </si>
  <si>
    <t>Revisar mensualmente que en las conciliaciones bancarias los nombre de los bancos registrados en los extractos bancarios estén acordes con los nombre de las cuentas en los libros auxiliares de contabilidad.</t>
  </si>
  <si>
    <t>Conciliaciones Bancarias</t>
  </si>
  <si>
    <t>Unidad Financiera y Contable - Contabilidad</t>
  </si>
  <si>
    <t>Unidad Financiera y Contable - Contabilidad  Oficina de Control Interno  Unidad de Talento Humano</t>
  </si>
  <si>
    <t>Conciliaciones bancarias Revisadas</t>
  </si>
  <si>
    <t>3.3.1.2</t>
  </si>
  <si>
    <t>Deficiencia de autocontrol por no verificar los soportes correspondientes en las carpetas de conciliaciones bancarias..</t>
  </si>
  <si>
    <t>3.3.1.3</t>
  </si>
  <si>
    <t>Crear una opción en el sistema administrativo y financiero para efectuar el cierre anual, totalmente diferente al proceso de cierre mensual.</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</si>
  <si>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</si>
  <si>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</si>
  <si>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Requerimiento funcional</t>
  </si>
  <si>
    <t>Requerimiento efectivo / Requerimiento Solicitado</t>
  </si>
  <si>
    <t>Deficiencia de autocontrol por no verificar los reportes que genera el sistema.  Por inconsistencias presentadas en el software al generar la información financiera, después de haber efectuado el cierre contable.</t>
  </si>
  <si>
    <t>3.3.1.4</t>
  </si>
  <si>
    <t>Falta de gestión de cobro oportuna los infractores o conductores responsables del comparendo o un procedimiento establecido para tal fin.</t>
  </si>
  <si>
    <t>Instruir a todos los servidores públicos y contratistas de la entidad, sobre el uso adecuado, manejo y cuidado de los bienes de la entidad, mediante una Circular en la que se indiquen las consecuencias derivadas del incumplimiento de este deber.</t>
  </si>
  <si>
    <t>Circular emitida y entrega</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</si>
  <si>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</si>
  <si>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</si>
  <si>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Consultar trimestralmente la existencia de comparendos por infracciones de los vehículos de propiedad de la Loteria de Bogotá o sanciones por parte de la Superintendencia Nacional de Salud.</t>
  </si>
  <si>
    <t>consultas de comparendos y sanciones</t>
  </si>
  <si>
    <t>Unidad de Talento Humano</t>
  </si>
  <si>
    <t>Comité Institucional de Gesitón y Desempeño</t>
  </si>
  <si>
    <t>Unidad de recursos físicos  Subgerencia General</t>
  </si>
  <si>
    <t>Circular Emitida / Circular Socializada</t>
  </si>
  <si>
    <t>Procedimiento Elaborado / Procedimiento Aprobado</t>
  </si>
  <si>
    <t>Consultas realizadas/ consultas programadas</t>
  </si>
  <si>
    <t>3.3.1.5</t>
  </si>
  <si>
    <t>Falta de gestión continua y comunicación efectiva entre las dependencias que participan en los procesos de cobro, registros y reporte de información financiera.</t>
  </si>
  <si>
    <t>Solicitar informe trimestral a la Secretaria general para determinar la viabilidad de cobro o no de cada uno de los procesos que se encuentran en cobro jurídico</t>
  </si>
  <si>
    <t>Informe</t>
  </si>
  <si>
    <t>Informar al Comité de Sostenibilidad Contable sobre el estado de los procesos de cobro vigentes, para que se tomen determinaciones respecto a la depuración a que haya lugar.</t>
  </si>
  <si>
    <t>Informes presentados al comité</t>
  </si>
  <si>
    <t>Unidad Financiera y Contable - Contabilidad - Secretaria General</t>
  </si>
  <si>
    <t>Unidad Financiera y Contable - Contabilidad - Comité de Sostenibilidad Contable</t>
  </si>
  <si>
    <t>Informes recibidos / Informes solicitados</t>
  </si>
  <si>
    <t>Acta de Comité</t>
  </si>
  <si>
    <t>Deficiencia en el seguimiento por parte de la Lotería de Bogotá en las obligaciones de los representantes de los consorcios para el trámite de la liquidación de los respectivos convenios.</t>
  </si>
  <si>
    <t>Culminar las gestiones adelantadas para suscribir las actas de cierre del expediente contractual de los convenios interadministrativos SEN 2013 y 2014.</t>
  </si>
  <si>
    <t>Actas de Cierre.</t>
  </si>
  <si>
    <t>Expedientes contractuales cerrados / Convenios pendientes de cierre.</t>
  </si>
  <si>
    <t>3.3.3.1</t>
  </si>
  <si>
    <t>Porque solo se tenian en consideración los indicadores del Consejo Nacional de Juegos de Suerte y Azar.</t>
  </si>
  <si>
    <t>Establecer los indicadores financieros que sean necesarios con el fin de mostrar la situación económico financiero de la entidad a un corte determinado, que ayude a la toma de decisiones por la gerencia</t>
  </si>
  <si>
    <t>Indicadores Financieros</t>
  </si>
  <si>
    <t>Indicadores evaluados / Indicadores establecidos</t>
  </si>
  <si>
    <t>Deficiencia de autocontrol por falta de gestión al no efectuar el recaudo oportuno de la disponibilidad inicial de la Lotería.</t>
  </si>
  <si>
    <t>Una vez se realice el ajuste para establecer la Disponibilidad Inicial, realizar el recaudo de dicha disponibilidad y verificar que se vea reflejada en la ejecución del mes en el cual se haya recaudado y en el recaudo acumulado de los siguientes meses.</t>
  </si>
  <si>
    <t>Recaudo de Disponibilidad Inicial</t>
  </si>
  <si>
    <t>Disponibilidad recaudada / Disponibilidad programada</t>
  </si>
  <si>
    <t>Número de capacitaciones implementadas/Número de capacitaciones  programadas.</t>
  </si>
  <si>
    <t>3.3.4.3</t>
  </si>
  <si>
    <t>Deficiencia de autocontrol que dio lugar a la baja ejecución de giros en los rubros de gastos de operación e inversión.</t>
  </si>
  <si>
    <t>Requerir a los supervisores de los contratos, el trámite oportuno de las ordenes de pago de las facturas y/o cuentas de cobro a su cargo, para que al cierre de la vigencia fiscal haya un cumplimiento de por lo menos el 70% de los giros sobre los compromisos.</t>
  </si>
  <si>
    <t>Porcentaje de ejecución de giros acumulados</t>
  </si>
  <si>
    <t>Implementar el plan de depuración de las cuentas por pagar presupuestales de las vigencias anteriores</t>
  </si>
  <si>
    <t>Cuentas por pagar depuradas</t>
  </si>
  <si>
    <t>Unidad Financiera y Contable -Profesional de Presupuesto</t>
  </si>
  <si>
    <t>Total de ejecución de giros acumulados al cierre de la vigencia &gt;70%</t>
  </si>
  <si>
    <t>Cuentas por pagar depuradas / Cuentas por pagar pendientes a la fecha de corte.</t>
  </si>
  <si>
    <t>Informe Auditoría de Regularidad N°86 vigencia 2020, pág 27 a  33</t>
  </si>
  <si>
    <t>Informe Auditoría de Regularidad N°86 vigencia 2020, pág 27 a  34</t>
  </si>
  <si>
    <t>Informe Auditoría de Regularidad N°86 vigencia 2020, pág 27 a  35</t>
  </si>
  <si>
    <t>Informe Auditoría de Regularidad N°86 vigencia 2020, pág 27 a  36</t>
  </si>
  <si>
    <t>Informe Auditoría de Regularidad N°86 vigencia 2020, pág 27 a  37</t>
  </si>
  <si>
    <t>Informe Auditoría de Regularidad N°86 vigencia 2020, pág 27 a  38</t>
  </si>
  <si>
    <t>Informe Auditoría de Regularidad N°86 vigencia 2020, pág 27 a  39</t>
  </si>
  <si>
    <t>Informe Auditoría de Regularidad N°86 vigencia 2020, pág 27 a  40</t>
  </si>
  <si>
    <t>Informe Auditoría de Regularidad N°86 vigencia 2020, pág 27 a  41</t>
  </si>
  <si>
    <t>Informe Auditoría de Regularidad N°86 vigencia 2020, pág 27 a  42</t>
  </si>
  <si>
    <t>Informe Auditoría de Regularidad N°86 vigencia 2020, pág 27 a  43</t>
  </si>
  <si>
    <t>Informe Auditoría de Regularidad N°86 vigencia 2020, pág 27 a  44</t>
  </si>
  <si>
    <t>Informe Auditoría de Regularidad N°86 vigencia 2020, pág 27 a  45</t>
  </si>
  <si>
    <t>Informe Auditoría de Regularidad N°86 vigencia 2020, pág 27 a  46</t>
  </si>
  <si>
    <t>Informe Auditoría de Regularidad N°86 vigencia 2020, pág 27 a  47</t>
  </si>
  <si>
    <t>Informe Auditoría de Regularidad N°86 vigencia 2020, pág 27 a  48</t>
  </si>
  <si>
    <t>Informe Auditoría de Regularidad N°86 vigencia 2020, pág 27 a  49</t>
  </si>
  <si>
    <t>Informe Auditoría de Regularidad N°86 vigencia 2020, pág 27 a  50</t>
  </si>
  <si>
    <t>Informe Auditoría de Regularidad N°86 vigencia 2020, pág 27 a  51</t>
  </si>
  <si>
    <t>Informe Auditoría de Regularidad N°86 vigencia 2020, pág 27 a  52</t>
  </si>
  <si>
    <t>Informe Auditoría de Regularidad N°86 vigencia 2020, pág 27 a  53</t>
  </si>
  <si>
    <t>Informe Auditoría de Regularidad N°86 vigencia 2020, pág 27 a  54</t>
  </si>
  <si>
    <t>Informe Auditoría de Regularidad N°86 vigencia 2020, pág 27 a  55</t>
  </si>
  <si>
    <t>Informe Auditoría de Regularidad N°86 vigencia 2020, pág 27 a  56</t>
  </si>
  <si>
    <t>Informe Auditoría de Regularidad N°86 vigencia 2020, pág 27 a  57</t>
  </si>
  <si>
    <t>Informe Auditoría de Regularidad N°86 vigencia 2020, pág 27 a  58</t>
  </si>
  <si>
    <t>Informe Auditoría de Regularidad N°86 vigencia 2020, pág 27 a  59</t>
  </si>
  <si>
    <t>Informe Auditoría de Regularidad N°86 vigencia 2020, pág 27 a  60</t>
  </si>
  <si>
    <t>Informe Auditoría de Regularidad N°86 vigencia 2020, pág 27 a  61</t>
  </si>
  <si>
    <t>Informe Auditoría de Regularidad N°86 vigencia 2020, pág 27 a  62</t>
  </si>
  <si>
    <t>Informe Auditoría de Regularidad N°86 vigencia 2020, pág 27 a  63</t>
  </si>
  <si>
    <t>Informe Auditoría de Regularidad N°86 vigencia 2020, pág 27 a  64</t>
  </si>
  <si>
    <t>Informe Auditoría de Regularidad N°86 vigencia 2020, pág 27 a  65</t>
  </si>
  <si>
    <t>INCUMPLIDA</t>
  </si>
  <si>
    <t>ABIERTO</t>
  </si>
  <si>
    <t>EN TÉRMINO</t>
  </si>
  <si>
    <t>PENDIENTE</t>
  </si>
  <si>
    <t>CUMPLIDA</t>
  </si>
  <si>
    <t>Solicitar cierre  conforme a evidencias</t>
  </si>
  <si>
    <t>Pendiente evidencias</t>
  </si>
  <si>
    <t>Solicitar cierre conforme a evidencias</t>
  </si>
  <si>
    <t>Se debe reportar el 18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</si>
</sst>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0.0%"/>
    <numFmt numFmtId="167" formatCode="yyyy/mm/dd"/>
  </numFmts>
  <fonts count="34"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8"/>
      <color theme="1"/>
      <name val="Tahoma"/>
      <family val="2"/>
    </font>
    <font>
      <sz val="9"/>
      <name val="Calibri"/>
      <family val="2"/>
      <scheme val="minor"/>
    </font>
    <font>
      <sz val="9"/>
      <color theme="1"/>
      <name val="Calibri"/>
      <family val="2"/>
      <scheme val="minor"/>
    </font>
    <font>
      <sz val="8"/>
      <color rgb="FFFF0000"/>
      <name val="Calibri"/>
      <family val="2"/>
      <scheme val="minor"/>
    </font>
    <font>
      <sz val="11"/>
      <color indexed="8"/>
      <name val="Calibri"/>
      <family val="2"/>
      <scheme val="minor"/>
    </font>
    <font>
      <sz val="8"/>
      <color theme="1"/>
      <name val="Arial"/>
      <family val="2"/>
    </font>
    <font>
      <sz val="8"/>
      <color indexed="8"/>
      <name val="Arial"/>
      <family val="2"/>
    </font>
    <font>
      <sz val="9"/>
      <name val="Arial"/>
      <family val="2"/>
    </font>
    <font>
      <b/>
      <i/>
      <sz val="9"/>
      <name val="Arial"/>
      <family val="2"/>
    </font>
    <font>
      <sz val="8"/>
      <name val="Arial"/>
      <family val="2"/>
    </font>
    <font>
      <sz val="11"/>
      <color theme="1"/>
      <name val="Calibri"/>
      <family val="2"/>
    </font>
    <font>
      <sz val="10"/>
      <color theme="1"/>
      <name val="Calibri"/>
      <family val="2"/>
      <scheme val="minor"/>
    </font>
    <font>
      <b/>
      <sz val="10"/>
      <color theme="1"/>
      <name val="Calibri"/>
      <family val="2"/>
      <scheme val="minor"/>
    </font>
    <font>
      <b/>
      <sz val="10"/>
      <color rgb="FFFF0000"/>
      <name val="Calibri"/>
      <family val="2"/>
      <scheme val="minor"/>
    </font>
    <font>
      <sz val="9"/>
      <color rgb="FF000000"/>
      <name val="Arial"/>
      <family val="2"/>
    </font>
    <font>
      <sz val="8"/>
      <color rgb="FF000000"/>
      <name val="Calibri"/>
      <family val="2"/>
    </font>
    <font>
      <sz val="8"/>
      <color rgb="FF000000"/>
      <name val="Calibri"/>
      <family val="2"/>
      <scheme val="minor"/>
    </font>
    <font>
      <sz val="8"/>
      <color indexed="10"/>
      <name val="Calibri"/>
      <family val="2"/>
      <scheme val="minor"/>
    </font>
    <font>
      <b/>
      <sz val="8"/>
      <color indexed="8"/>
      <name val="Calibri"/>
      <family val="2"/>
      <scheme val="minor"/>
    </font>
    <font>
      <sz val="8"/>
      <color indexed="8"/>
      <name val="Calibri Light"/>
      <family val="2"/>
      <scheme val="major"/>
    </font>
    <font>
      <b/>
      <sz val="8"/>
      <color rgb="FF000000"/>
      <name val="Calibri"/>
      <family val="2"/>
      <scheme val="minor"/>
    </font>
    <font>
      <b/>
      <sz val="7"/>
      <color rgb="FF000000"/>
      <name val="Arial"/>
      <family val="2"/>
    </font>
    <font>
      <sz val="18"/>
      <name val="Arial"/>
      <family val="2"/>
    </font>
    <font>
      <sz val="7"/>
      <color rgb="FF000000"/>
      <name val="Arial"/>
      <family val="2"/>
    </font>
    <font>
      <sz val="7"/>
      <name val="Arial"/>
      <family val="2"/>
    </font>
    <font>
      <b/>
      <sz val="7"/>
      <name val="Arial"/>
      <family val="2"/>
    </font>
    <font>
      <sz val="8"/>
      <color rgb="FF00B050"/>
      <name val="Calibri"/>
      <family val="2"/>
      <scheme val="minor"/>
    </font>
  </fonts>
  <fills count="34">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39997558519241921"/>
        <bgColor indexed="64"/>
      </patternFill>
    </fill>
    <fill>
      <patternFill patternType="solid">
        <fgColor rgb="FFFF7C80"/>
        <bgColor indexed="64"/>
      </patternFill>
    </fill>
    <fill>
      <patternFill patternType="solid">
        <fgColor indexed="9"/>
      </patternFill>
    </fill>
    <fill>
      <patternFill patternType="solid">
        <fgColor theme="8" tint="0.399975585192419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FFC000"/>
        <bgColor indexed="26"/>
      </patternFill>
    </fill>
    <fill>
      <patternFill patternType="solid">
        <fgColor rgb="FF5B9BD5"/>
        <bgColor indexed="64"/>
      </patternFill>
    </fill>
    <fill>
      <patternFill patternType="solid">
        <fgColor rgb="FFD2DEEF"/>
        <bgColor indexed="64"/>
      </patternFill>
    </fill>
    <fill>
      <patternFill patternType="solid">
        <fgColor rgb="FFFF6600"/>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007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top style="medium">
        <color rgb="FFFFFFFF"/>
      </top>
      <bottom style="thick">
        <color rgb="FFFFFFFF"/>
      </bottom>
      <diagonal/>
    </border>
    <border>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thick">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8">
    <xf numFmtId="0" fontId="0" fillId="0" borderId="0"/>
    <xf numFmtId="9" fontId="1" fillId="0" borderId="0" applyFont="0" applyFill="0" applyBorder="0" applyAlignment="0" applyProtection="0"/>
    <xf numFmtId="0" fontId="4" fillId="0" borderId="0"/>
    <xf numFmtId="0" fontId="11"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17" fillId="0" borderId="0"/>
  </cellStyleXfs>
  <cellXfs count="296">
    <xf numFmtId="0" fontId="0" fillId="0" borderId="0" xfId="0"/>
    <xf numFmtId="0" fontId="0" fillId="0" borderId="0" xfId="0" applyBorder="1" applyAlignment="1">
      <alignment horizontal="center" vertical="center"/>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20" borderId="0" xfId="0" applyFont="1" applyFill="1" applyBorder="1" applyAlignment="1">
      <alignment horizontal="center" vertical="center" wrapText="1"/>
    </xf>
    <xf numFmtId="0" fontId="3" fillId="0" borderId="0" xfId="0" applyFont="1" applyBorder="1" applyAlignment="1">
      <alignment horizontal="center" vertical="center"/>
    </xf>
    <xf numFmtId="14" fontId="3" fillId="0" borderId="0" xfId="0" applyNumberFormat="1" applyFont="1" applyBorder="1" applyAlignment="1">
      <alignment horizontal="center" vertical="center"/>
    </xf>
    <xf numFmtId="0" fontId="3" fillId="0" borderId="0" xfId="0" applyFont="1" applyBorder="1" applyAlignment="1">
      <alignment horizontal="center" vertical="center" wrapText="1"/>
    </xf>
    <xf numFmtId="0" fontId="3" fillId="14" borderId="0" xfId="0" applyFont="1" applyFill="1" applyBorder="1" applyAlignment="1">
      <alignment horizontal="center" vertical="center"/>
    </xf>
    <xf numFmtId="9" fontId="3" fillId="0" borderId="0" xfId="1" applyFont="1" applyBorder="1" applyAlignment="1">
      <alignment horizontal="center" vertical="center"/>
    </xf>
    <xf numFmtId="0" fontId="5" fillId="0" borderId="0" xfId="0" applyFont="1" applyBorder="1" applyAlignment="1">
      <alignment horizontal="center" vertical="center" wrapText="1"/>
    </xf>
    <xf numFmtId="2" fontId="3" fillId="0" borderId="0" xfId="0" applyNumberFormat="1" applyFont="1" applyBorder="1" applyAlignment="1">
      <alignment horizontal="center" vertical="center"/>
    </xf>
    <xf numFmtId="0" fontId="3" fillId="4" borderId="0" xfId="0" applyFont="1" applyFill="1" applyBorder="1" applyAlignment="1">
      <alignment horizontal="center" vertical="center"/>
    </xf>
    <xf numFmtId="0" fontId="3" fillId="15" borderId="0" xfId="0" applyFont="1" applyFill="1" applyBorder="1" applyAlignment="1">
      <alignment horizontal="center" vertical="center"/>
    </xf>
    <xf numFmtId="0" fontId="3" fillId="16" borderId="0" xfId="0" applyFont="1" applyFill="1" applyBorder="1" applyAlignment="1">
      <alignment horizontal="center" vertical="center"/>
    </xf>
    <xf numFmtId="9" fontId="3" fillId="0" borderId="0" xfId="0" applyNumberFormat="1" applyFont="1" applyBorder="1" applyAlignment="1">
      <alignment horizontal="center" vertical="center"/>
    </xf>
    <xf numFmtId="0" fontId="5" fillId="14" borderId="0" xfId="2" applyFont="1" applyFill="1" applyBorder="1" applyAlignment="1" applyProtection="1">
      <alignment horizontal="center" vertical="center" wrapText="1"/>
      <protection hidden="1"/>
    </xf>
    <xf numFmtId="14" fontId="3" fillId="14" borderId="0" xfId="0" applyNumberFormat="1" applyFont="1" applyFill="1" applyBorder="1" applyAlignment="1">
      <alignment horizontal="center" vertical="center"/>
    </xf>
    <xf numFmtId="0" fontId="3" fillId="14" borderId="0" xfId="0" applyFont="1" applyFill="1" applyBorder="1" applyAlignment="1">
      <alignment horizontal="center" vertical="center" wrapText="1"/>
    </xf>
    <xf numFmtId="9" fontId="6" fillId="0" borderId="0" xfId="0" applyNumberFormat="1"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5" fillId="17" borderId="0" xfId="0" applyFont="1" applyFill="1" applyBorder="1" applyAlignment="1" applyProtection="1">
      <alignment horizontal="center" vertical="center" wrapText="1"/>
      <protection locked="0"/>
    </xf>
    <xf numFmtId="1" fontId="3" fillId="14" borderId="0" xfId="0" applyNumberFormat="1" applyFont="1" applyFill="1" applyBorder="1" applyAlignment="1">
      <alignment horizontal="center" vertical="center"/>
    </xf>
    <xf numFmtId="14" fontId="3" fillId="0" borderId="0" xfId="0" applyNumberFormat="1" applyFont="1" applyBorder="1" applyAlignment="1">
      <alignment horizontal="center" vertical="center" wrapText="1"/>
    </xf>
    <xf numFmtId="1" fontId="3" fillId="0" borderId="0" xfId="0" applyNumberFormat="1" applyFont="1" applyFill="1" applyBorder="1" applyAlignment="1">
      <alignment horizontal="center" vertical="center"/>
    </xf>
    <xf numFmtId="0" fontId="6" fillId="14" borderId="0" xfId="0" applyFont="1" applyFill="1" applyBorder="1" applyAlignment="1">
      <alignment horizontal="center" vertical="center"/>
    </xf>
    <xf numFmtId="0" fontId="3" fillId="0"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1" fontId="3" fillId="0" borderId="0" xfId="0" applyNumberFormat="1" applyFont="1" applyBorder="1" applyAlignment="1">
      <alignment horizontal="center" vertical="center"/>
    </xf>
    <xf numFmtId="14" fontId="6" fillId="0" borderId="0" xfId="0" applyNumberFormat="1" applyFont="1" applyFill="1" applyBorder="1" applyAlignment="1">
      <alignment horizontal="center" vertical="center"/>
    </xf>
    <xf numFmtId="14"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14" fontId="6" fillId="0" borderId="0" xfId="0" applyNumberFormat="1" applyFont="1" applyBorder="1" applyAlignment="1">
      <alignment horizontal="center" vertical="center" wrapText="1"/>
    </xf>
    <xf numFmtId="165" fontId="3" fillId="0" borderId="0" xfId="0" applyNumberFormat="1" applyFont="1" applyBorder="1" applyAlignment="1">
      <alignment horizontal="center" vertical="center"/>
    </xf>
    <xf numFmtId="14" fontId="5" fillId="17" borderId="0" xfId="0" applyNumberFormat="1" applyFont="1" applyFill="1" applyBorder="1" applyAlignment="1" applyProtection="1">
      <alignment horizontal="center" vertical="center"/>
      <protection locked="0"/>
    </xf>
    <xf numFmtId="14" fontId="6" fillId="0" borderId="0" xfId="0" applyNumberFormat="1" applyFont="1" applyBorder="1" applyAlignment="1">
      <alignment horizontal="center" vertical="center"/>
    </xf>
    <xf numFmtId="0" fontId="6" fillId="17" borderId="0" xfId="0" applyFont="1" applyFill="1" applyBorder="1" applyAlignment="1" applyProtection="1">
      <alignment horizontal="center" vertical="center" wrapText="1"/>
      <protection locked="0"/>
    </xf>
    <xf numFmtId="14" fontId="6" fillId="14" borderId="0" xfId="0" applyNumberFormat="1" applyFont="1" applyFill="1" applyBorder="1" applyAlignment="1">
      <alignment horizontal="center" vertical="center" wrapText="1"/>
    </xf>
    <xf numFmtId="0" fontId="5" fillId="14" borderId="0" xfId="0" applyFont="1" applyFill="1" applyBorder="1" applyAlignment="1" applyProtection="1">
      <alignment horizontal="center" vertical="center" wrapText="1"/>
      <protection locked="0"/>
    </xf>
    <xf numFmtId="0" fontId="3" fillId="0" borderId="0" xfId="0" applyFont="1" applyBorder="1" applyAlignment="1" applyProtection="1">
      <alignment horizontal="center" vertical="center" wrapText="1"/>
    </xf>
    <xf numFmtId="0" fontId="7" fillId="0" borderId="0" xfId="0" applyFont="1" applyBorder="1" applyAlignment="1">
      <alignment horizontal="center" vertical="center"/>
    </xf>
    <xf numFmtId="0" fontId="3" fillId="0" borderId="0" xfId="0" applyFont="1" applyFill="1" applyBorder="1" applyAlignment="1" applyProtection="1">
      <alignment horizontal="center" vertical="center" wrapText="1"/>
    </xf>
    <xf numFmtId="0" fontId="3" fillId="0" borderId="0" xfId="0" applyFont="1" applyBorder="1" applyAlignment="1" applyProtection="1">
      <alignment horizontal="center" vertical="center" wrapText="1"/>
      <protection locked="0" hidden="1"/>
    </xf>
    <xf numFmtId="9" fontId="3" fillId="0" borderId="0" xfId="0" applyNumberFormat="1" applyFont="1" applyBorder="1" applyAlignment="1" applyProtection="1">
      <alignment horizontal="center" vertical="center" wrapText="1"/>
      <protection locked="0" hidden="1"/>
    </xf>
    <xf numFmtId="0" fontId="3" fillId="0" borderId="0" xfId="0" applyFont="1" applyFill="1" applyBorder="1" applyAlignment="1" applyProtection="1">
      <alignment horizontal="center" vertical="center" wrapText="1"/>
      <protection locked="0" hidden="1"/>
    </xf>
    <xf numFmtId="0" fontId="8"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protection hidden="1"/>
    </xf>
    <xf numFmtId="166" fontId="9" fillId="0" borderId="0" xfId="1" applyNumberFormat="1"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center"/>
    </xf>
    <xf numFmtId="0" fontId="6" fillId="4" borderId="0" xfId="0" applyFont="1" applyFill="1" applyBorder="1" applyAlignment="1">
      <alignment horizontal="center" vertical="center"/>
    </xf>
    <xf numFmtId="9" fontId="0" fillId="0" borderId="0" xfId="0" applyNumberFormat="1"/>
    <xf numFmtId="0" fontId="3" fillId="0" borderId="0" xfId="0" applyNumberFormat="1" applyFont="1" applyFill="1" applyBorder="1" applyAlignment="1">
      <alignment horizontal="center" vertical="center"/>
    </xf>
    <xf numFmtId="2" fontId="0" fillId="0" borderId="0" xfId="1" applyNumberFormat="1" applyFont="1"/>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12" fillId="0" borderId="0" xfId="0" applyFont="1" applyBorder="1" applyAlignment="1">
      <alignment vertical="top" wrapText="1"/>
    </xf>
    <xf numFmtId="0" fontId="13" fillId="14" borderId="0" xfId="0" applyFont="1" applyFill="1" applyBorder="1" applyAlignment="1">
      <alignment vertical="top" wrapText="1"/>
    </xf>
    <xf numFmtId="0" fontId="14" fillId="0" borderId="0" xfId="0" applyFont="1" applyBorder="1" applyAlignment="1">
      <alignment horizontal="center" vertical="center" wrapText="1"/>
    </xf>
    <xf numFmtId="0" fontId="14" fillId="0" borderId="0" xfId="3" applyFont="1" applyBorder="1" applyAlignment="1">
      <alignment horizontal="center" vertical="center"/>
    </xf>
    <xf numFmtId="0" fontId="15" fillId="14" borderId="0" xfId="3" applyFont="1" applyFill="1" applyBorder="1" applyAlignment="1">
      <alignment horizontal="center" vertical="center" wrapText="1"/>
    </xf>
    <xf numFmtId="0" fontId="14" fillId="0" borderId="0" xfId="0" applyNumberFormat="1" applyFont="1" applyFill="1" applyBorder="1" applyAlignment="1" applyProtection="1">
      <alignment horizontal="center" vertical="center" wrapText="1"/>
    </xf>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0" fillId="0" borderId="0" xfId="0" applyBorder="1"/>
    <xf numFmtId="0" fontId="16" fillId="0" borderId="0" xfId="0" applyNumberFormat="1" applyFont="1" applyFill="1" applyBorder="1" applyAlignment="1" applyProtection="1">
      <alignment horizontal="left" vertical="center" wrapText="1"/>
    </xf>
    <xf numFmtId="0" fontId="3" fillId="21" borderId="0" xfId="0" applyFont="1" applyFill="1" applyBorder="1" applyAlignment="1">
      <alignment horizontal="center" vertical="center" wrapText="1"/>
    </xf>
    <xf numFmtId="0" fontId="16" fillId="0" borderId="0" xfId="0" applyNumberFormat="1" applyFont="1" applyFill="1" applyBorder="1" applyAlignment="1" applyProtection="1">
      <alignment horizontal="center" vertical="center" wrapText="1"/>
    </xf>
    <xf numFmtId="0" fontId="16" fillId="0" borderId="0" xfId="0" applyNumberFormat="1" applyFont="1" applyFill="1" applyBorder="1" applyAlignment="1" applyProtection="1">
      <alignment horizontal="left" vertical="top" wrapText="1"/>
    </xf>
    <xf numFmtId="14" fontId="16" fillId="0" borderId="0" xfId="0" applyNumberFormat="1" applyFont="1" applyFill="1" applyBorder="1" applyAlignment="1" applyProtection="1">
      <alignment horizontal="center" vertical="center" wrapText="1"/>
    </xf>
    <xf numFmtId="0" fontId="16" fillId="0" borderId="0" xfId="0" applyFont="1" applyFill="1" applyBorder="1" applyAlignment="1" applyProtection="1">
      <alignment vertical="top" wrapText="1"/>
      <protection locked="0"/>
    </xf>
    <xf numFmtId="0" fontId="6" fillId="0" borderId="0" xfId="0" applyFont="1" applyFill="1" applyBorder="1" applyAlignment="1">
      <alignment vertical="top" wrapText="1"/>
    </xf>
    <xf numFmtId="0" fontId="6" fillId="0" borderId="0" xfId="0" applyFont="1" applyFill="1" applyBorder="1" applyAlignment="1" applyProtection="1">
      <alignment vertical="top" wrapText="1"/>
      <protection locked="0"/>
    </xf>
    <xf numFmtId="0" fontId="0" fillId="0" borderId="0" xfId="0" applyFill="1" applyBorder="1"/>
    <xf numFmtId="0" fontId="0" fillId="0" borderId="0" xfId="0" applyFill="1" applyBorder="1" applyAlignment="1">
      <alignment horizontal="center" vertical="center"/>
    </xf>
    <xf numFmtId="0" fontId="14" fillId="0" borderId="0" xfId="0" applyFont="1" applyFill="1" applyBorder="1" applyAlignment="1">
      <alignment horizontal="center" vertical="center" wrapText="1"/>
    </xf>
    <xf numFmtId="14" fontId="3" fillId="0" borderId="0" xfId="0" applyNumberFormat="1" applyFont="1" applyFill="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Fill="1" applyBorder="1" applyAlignment="1">
      <alignment vertical="top" wrapText="1"/>
    </xf>
    <xf numFmtId="0" fontId="16" fillId="0" borderId="0" xfId="0" applyFont="1" applyFill="1" applyBorder="1" applyAlignment="1">
      <alignment horizontal="left" vertical="center" wrapText="1"/>
    </xf>
    <xf numFmtId="0" fontId="13" fillId="0" borderId="0" xfId="0" applyFont="1" applyFill="1" applyBorder="1" applyAlignment="1">
      <alignment horizontal="center" vertical="top" wrapText="1"/>
    </xf>
    <xf numFmtId="9" fontId="3" fillId="0" borderId="0" xfId="1" applyFont="1" applyFill="1" applyBorder="1" applyAlignment="1">
      <alignment horizontal="center" vertical="center"/>
    </xf>
    <xf numFmtId="14" fontId="16" fillId="0" borderId="0" xfId="0" applyNumberFormat="1" applyFont="1" applyFill="1" applyBorder="1" applyAlignment="1" applyProtection="1">
      <alignment horizontal="center" vertical="center" wrapText="1"/>
      <protection locked="0"/>
    </xf>
    <xf numFmtId="2" fontId="3" fillId="0" borderId="0" xfId="0" applyNumberFormat="1" applyFont="1" applyFill="1" applyBorder="1" applyAlignment="1" applyProtection="1">
      <alignment horizontal="center" vertical="center"/>
      <protection locked="0"/>
    </xf>
    <xf numFmtId="9" fontId="3" fillId="0" borderId="0"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14" fontId="3" fillId="0" borderId="0" xfId="0" applyNumberFormat="1" applyFont="1" applyFill="1" applyBorder="1" applyAlignment="1" applyProtection="1">
      <alignment horizontal="center" vertical="center"/>
      <protection locked="0"/>
    </xf>
    <xf numFmtId="14" fontId="3" fillId="0" borderId="0" xfId="0" applyNumberFormat="1" applyFont="1" applyFill="1" applyBorder="1" applyAlignment="1" applyProtection="1">
      <alignment horizontal="center" vertical="center" wrapText="1"/>
      <protection locked="0"/>
    </xf>
    <xf numFmtId="2"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14" fillId="0" borderId="0" xfId="3" applyFont="1" applyFill="1" applyBorder="1" applyAlignment="1">
      <alignment vertical="center"/>
    </xf>
    <xf numFmtId="1" fontId="6"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0" fontId="15" fillId="0" borderId="0" xfId="3" applyFont="1" applyFill="1" applyBorder="1" applyAlignment="1">
      <alignment vertical="center" wrapText="1"/>
    </xf>
    <xf numFmtId="0" fontId="5" fillId="0" borderId="0" xfId="2" applyFont="1" applyFill="1" applyBorder="1" applyAlignment="1" applyProtection="1">
      <alignment horizontal="center" vertical="center" wrapText="1"/>
      <protection hidden="1"/>
    </xf>
    <xf numFmtId="0" fontId="12" fillId="0" borderId="0" xfId="0" applyFont="1" applyFill="1" applyBorder="1" applyAlignment="1">
      <alignment vertical="top" wrapText="1"/>
    </xf>
    <xf numFmtId="0" fontId="14" fillId="0" borderId="0" xfId="3" applyFont="1" applyFill="1" applyBorder="1" applyAlignment="1">
      <alignment horizontal="center" vertical="center"/>
    </xf>
    <xf numFmtId="0" fontId="15" fillId="0" borderId="0" xfId="3" applyFont="1" applyFill="1" applyBorder="1" applyAlignment="1">
      <alignment horizontal="center" vertical="center" wrapText="1"/>
    </xf>
    <xf numFmtId="0" fontId="5" fillId="0" borderId="0" xfId="0" applyFont="1" applyFill="1" applyBorder="1" applyAlignment="1" applyProtection="1">
      <alignment horizontal="center" vertical="center" wrapText="1"/>
      <protection locked="0"/>
    </xf>
    <xf numFmtId="0" fontId="13" fillId="0" borderId="0" xfId="0" applyFont="1" applyFill="1" applyBorder="1" applyAlignment="1">
      <alignment vertical="top" wrapText="1"/>
    </xf>
    <xf numFmtId="14"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xf>
    <xf numFmtId="14" fontId="5" fillId="0" borderId="0" xfId="0" applyNumberFormat="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lignment horizontal="center" vertical="center"/>
    </xf>
    <xf numFmtId="9" fontId="3" fillId="0" borderId="0" xfId="0" applyNumberFormat="1" applyFont="1" applyFill="1" applyBorder="1" applyAlignment="1" applyProtection="1">
      <alignment horizontal="center" vertical="center" wrapText="1"/>
      <protection locked="0" hidden="1"/>
    </xf>
    <xf numFmtId="0" fontId="18" fillId="0" borderId="1" xfId="0" applyFont="1" applyBorder="1" applyAlignment="1">
      <alignment vertical="center" wrapText="1"/>
    </xf>
    <xf numFmtId="0" fontId="0" fillId="0" borderId="0" xfId="0"/>
    <xf numFmtId="0" fontId="18" fillId="0" borderId="0" xfId="0" applyFont="1" applyAlignment="1">
      <alignment vertical="center"/>
    </xf>
    <xf numFmtId="0" fontId="18" fillId="0" borderId="1" xfId="0" applyFont="1" applyBorder="1" applyAlignment="1">
      <alignment vertical="center"/>
    </xf>
    <xf numFmtId="0" fontId="19" fillId="3" borderId="1"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20" fillId="0" borderId="1" xfId="0" applyFont="1" applyBorder="1" applyAlignment="1">
      <alignment vertical="center"/>
    </xf>
    <xf numFmtId="0" fontId="0" fillId="0" borderId="1" xfId="0" applyBorder="1" applyAlignment="1"/>
    <xf numFmtId="0" fontId="0" fillId="0" borderId="1" xfId="0" applyBorder="1"/>
    <xf numFmtId="0" fontId="2" fillId="3"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6" fillId="0" borderId="0" xfId="0" applyNumberFormat="1" applyFont="1" applyFill="1" applyBorder="1" applyAlignment="1" applyProtection="1">
      <alignment horizontal="center" vertical="center" wrapText="1"/>
    </xf>
    <xf numFmtId="14" fontId="6" fillId="0" borderId="0" xfId="0" applyNumberFormat="1" applyFont="1" applyFill="1" applyBorder="1" applyAlignment="1" applyProtection="1">
      <alignment horizontal="center" vertical="center" wrapText="1"/>
      <protection locked="0"/>
    </xf>
    <xf numFmtId="14" fontId="6" fillId="0" borderId="0"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0" fontId="3" fillId="0" borderId="0" xfId="0" applyFont="1" applyBorder="1" applyAlignment="1">
      <alignment horizontal="left" vertical="center" wrapText="1"/>
    </xf>
    <xf numFmtId="0" fontId="5" fillId="0" borderId="0" xfId="3" applyFont="1" applyFill="1" applyBorder="1" applyAlignment="1">
      <alignment horizontal="center" vertical="center"/>
    </xf>
    <xf numFmtId="9" fontId="6" fillId="0" borderId="0" xfId="3" applyNumberFormat="1" applyFont="1" applyFill="1" applyBorder="1" applyAlignment="1">
      <alignment horizontal="center" vertical="center" wrapText="1"/>
    </xf>
    <xf numFmtId="0" fontId="6" fillId="0" borderId="0" xfId="3" applyFont="1" applyFill="1" applyBorder="1" applyAlignment="1">
      <alignment horizontal="center" vertical="center" wrapText="1"/>
    </xf>
    <xf numFmtId="0" fontId="6" fillId="0" borderId="0" xfId="2" applyNumberFormat="1" applyFont="1" applyFill="1" applyBorder="1" applyAlignment="1">
      <alignment horizontal="center" vertical="center" wrapText="1"/>
    </xf>
    <xf numFmtId="0" fontId="10" fillId="0" borderId="0" xfId="2" applyNumberFormat="1" applyFont="1" applyFill="1" applyBorder="1" applyAlignment="1">
      <alignment horizontal="center" vertical="center" wrapText="1"/>
    </xf>
    <xf numFmtId="9" fontId="23" fillId="0" borderId="0" xfId="3" applyNumberFormat="1" applyFont="1" applyFill="1" applyBorder="1" applyAlignment="1">
      <alignment horizontal="center" vertical="center" wrapText="1"/>
    </xf>
    <xf numFmtId="0" fontId="3" fillId="22" borderId="0" xfId="0" applyFont="1" applyFill="1" applyBorder="1" applyAlignment="1" applyProtection="1">
      <alignment horizontal="left" vertical="center" wrapText="1"/>
      <protection locked="0"/>
    </xf>
    <xf numFmtId="0" fontId="3" fillId="25" borderId="0" xfId="0" applyFont="1" applyFill="1" applyBorder="1" applyAlignment="1" applyProtection="1">
      <alignment horizontal="left" vertical="center" wrapText="1"/>
      <protection locked="0"/>
    </xf>
    <xf numFmtId="0" fontId="10" fillId="26" borderId="0" xfId="0" applyFont="1" applyFill="1" applyBorder="1" applyAlignment="1" applyProtection="1">
      <alignment horizontal="left" vertical="center" wrapText="1"/>
      <protection locked="0"/>
    </xf>
    <xf numFmtId="0" fontId="6" fillId="27" borderId="0" xfId="2" applyNumberFormat="1" applyFont="1" applyFill="1" applyBorder="1" applyAlignment="1">
      <alignment horizontal="left" vertical="center" wrapText="1"/>
    </xf>
    <xf numFmtId="0" fontId="10" fillId="27" borderId="0" xfId="2" applyNumberFormat="1" applyFont="1" applyFill="1" applyBorder="1" applyAlignment="1">
      <alignment horizontal="left" vertical="center" wrapText="1"/>
    </xf>
    <xf numFmtId="0" fontId="25" fillId="0" borderId="0" xfId="0" applyFont="1" applyFill="1" applyBorder="1" applyAlignment="1">
      <alignment vertical="center" textRotation="180"/>
    </xf>
    <xf numFmtId="0" fontId="5" fillId="0" borderId="0" xfId="0" applyFont="1" applyFill="1" applyBorder="1" applyAlignment="1">
      <alignment horizontal="center" vertical="center" wrapText="1"/>
    </xf>
    <xf numFmtId="0" fontId="5" fillId="0" borderId="0" xfId="0" applyFont="1" applyFill="1" applyBorder="1" applyAlignment="1" applyProtection="1">
      <alignment vertical="center" wrapText="1"/>
      <protection locked="0"/>
    </xf>
    <xf numFmtId="0" fontId="5" fillId="0" borderId="0" xfId="0" applyFont="1" applyFill="1" applyBorder="1" applyAlignment="1">
      <alignment vertical="center" wrapText="1"/>
    </xf>
    <xf numFmtId="0" fontId="5" fillId="23" borderId="0" xfId="0" applyFont="1" applyFill="1" applyBorder="1" applyAlignment="1" applyProtection="1">
      <alignment vertical="center" wrapText="1"/>
      <protection locked="0"/>
    </xf>
    <xf numFmtId="0" fontId="5" fillId="22" borderId="0" xfId="0" applyFont="1" applyFill="1" applyBorder="1" applyAlignment="1" applyProtection="1">
      <alignment vertical="center" wrapText="1"/>
      <protection locked="0"/>
    </xf>
    <xf numFmtId="0" fontId="5" fillId="17" borderId="0" xfId="0" applyFont="1" applyFill="1" applyBorder="1" applyAlignment="1" applyProtection="1">
      <alignment vertical="center" wrapText="1"/>
      <protection locked="0"/>
    </xf>
    <xf numFmtId="0" fontId="5" fillId="0" borderId="0" xfId="0" applyFont="1" applyBorder="1" applyAlignment="1">
      <alignment vertical="center" wrapText="1"/>
    </xf>
    <xf numFmtId="9" fontId="5" fillId="0" borderId="0" xfId="1" applyNumberFormat="1"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protection locked="0"/>
    </xf>
    <xf numFmtId="0" fontId="5" fillId="0" borderId="0" xfId="0" applyFont="1" applyFill="1" applyBorder="1" applyAlignment="1">
      <alignment horizontal="left" vertical="center" wrapText="1"/>
    </xf>
    <xf numFmtId="167" fontId="5" fillId="0" borderId="0" xfId="0" applyNumberFormat="1" applyFont="1" applyFill="1" applyBorder="1" applyAlignment="1" applyProtection="1">
      <alignment horizontal="center" vertical="center" wrapText="1"/>
      <protection locked="0"/>
    </xf>
    <xf numFmtId="167" fontId="10" fillId="0" borderId="0" xfId="0" applyNumberFormat="1" applyFont="1" applyFill="1" applyBorder="1" applyAlignment="1" applyProtection="1">
      <alignment horizontal="center" vertical="center" wrapText="1"/>
      <protection locked="0"/>
    </xf>
    <xf numFmtId="0" fontId="3" fillId="0" borderId="0" xfId="0" applyFont="1" applyBorder="1" applyAlignment="1">
      <alignment vertical="center"/>
    </xf>
    <xf numFmtId="0" fontId="6" fillId="0" borderId="0" xfId="2" applyFont="1" applyFill="1" applyBorder="1" applyAlignment="1">
      <alignment horizontal="left" vertical="center" wrapText="1"/>
    </xf>
    <xf numFmtId="0" fontId="6" fillId="0" borderId="0" xfId="2" applyNumberFormat="1" applyFont="1" applyFill="1" applyBorder="1" applyAlignment="1">
      <alignment horizontal="left" vertical="center" wrapText="1"/>
    </xf>
    <xf numFmtId="0" fontId="3" fillId="22" borderId="0" xfId="0" applyFont="1" applyFill="1" applyBorder="1" applyAlignment="1">
      <alignment horizontal="left" vertical="center" wrapText="1"/>
    </xf>
    <xf numFmtId="0" fontId="5" fillId="0" borderId="0" xfId="3" applyFont="1" applyFill="1" applyBorder="1" applyAlignment="1">
      <alignment horizontal="left" vertical="center" wrapText="1"/>
    </xf>
    <xf numFmtId="0" fontId="5" fillId="0" borderId="0" xfId="3" applyFont="1" applyFill="1" applyBorder="1" applyAlignment="1">
      <alignment horizontal="center" vertical="center" wrapText="1"/>
    </xf>
    <xf numFmtId="0" fontId="5" fillId="0" borderId="0" xfId="3" applyFont="1" applyFill="1" applyBorder="1" applyAlignment="1" applyProtection="1">
      <alignment vertical="center" wrapText="1"/>
      <protection locked="0"/>
    </xf>
    <xf numFmtId="0" fontId="5" fillId="0" borderId="0" xfId="3" applyFont="1" applyFill="1" applyBorder="1" applyAlignment="1" applyProtection="1">
      <alignment horizontal="left" vertical="center" wrapText="1"/>
      <protection locked="0"/>
    </xf>
    <xf numFmtId="0" fontId="6" fillId="0" borderId="0" xfId="3" applyFont="1" applyFill="1" applyBorder="1" applyAlignment="1" applyProtection="1">
      <alignment horizontal="left" vertical="center" wrapText="1"/>
      <protection locked="0"/>
    </xf>
    <xf numFmtId="0" fontId="6" fillId="0" borderId="0" xfId="3" applyFont="1" applyBorder="1" applyAlignment="1">
      <alignment vertical="center" wrapText="1"/>
    </xf>
    <xf numFmtId="0" fontId="6" fillId="0" borderId="0" xfId="3" applyFont="1" applyFill="1" applyBorder="1" applyAlignment="1">
      <alignment horizontal="left" vertical="center" wrapText="1"/>
    </xf>
    <xf numFmtId="0" fontId="3" fillId="25" borderId="0" xfId="0" applyFont="1" applyFill="1" applyBorder="1" applyAlignment="1">
      <alignment horizontal="left" vertical="center" wrapText="1"/>
    </xf>
    <xf numFmtId="0" fontId="10" fillId="22" borderId="0" xfId="0" applyFont="1" applyFill="1" applyBorder="1" applyAlignment="1">
      <alignment horizontal="left" vertical="center" wrapText="1"/>
    </xf>
    <xf numFmtId="0" fontId="23" fillId="0" borderId="0" xfId="3" applyFont="1" applyBorder="1" applyAlignment="1">
      <alignment vertical="center" wrapText="1"/>
    </xf>
    <xf numFmtId="0" fontId="5" fillId="0" borderId="0" xfId="3" applyFont="1" applyBorder="1" applyAlignment="1">
      <alignment vertical="center" wrapText="1"/>
    </xf>
    <xf numFmtId="0" fontId="6" fillId="14" borderId="0" xfId="2" applyFont="1" applyFill="1" applyBorder="1" applyAlignment="1">
      <alignment horizontal="center" vertical="center" wrapText="1"/>
    </xf>
    <xf numFmtId="0" fontId="3" fillId="26" borderId="0" xfId="0" applyFont="1" applyFill="1" applyBorder="1" applyAlignment="1">
      <alignment horizontal="left" vertical="center" wrapText="1"/>
    </xf>
    <xf numFmtId="0" fontId="5" fillId="0" borderId="0" xfId="3" applyFont="1" applyBorder="1" applyAlignment="1">
      <alignment horizontal="center" vertical="center" wrapText="1"/>
    </xf>
    <xf numFmtId="0" fontId="6" fillId="0" borderId="0" xfId="2" applyFont="1" applyFill="1" applyBorder="1" applyAlignment="1">
      <alignment horizontal="center" vertical="center" wrapText="1"/>
    </xf>
    <xf numFmtId="0" fontId="23" fillId="14" borderId="0" xfId="3" applyFont="1" applyFill="1" applyBorder="1" applyAlignment="1">
      <alignment vertical="center" wrapText="1"/>
    </xf>
    <xf numFmtId="0" fontId="3" fillId="24" borderId="0" xfId="0" applyFont="1" applyFill="1" applyBorder="1" applyAlignment="1">
      <alignment horizontal="left" vertical="center"/>
    </xf>
    <xf numFmtId="0" fontId="23" fillId="0" borderId="0" xfId="3" applyFont="1" applyBorder="1" applyAlignment="1">
      <alignment horizontal="center" vertical="center" wrapText="1"/>
    </xf>
    <xf numFmtId="0" fontId="23" fillId="0" borderId="0" xfId="3" applyFont="1" applyFill="1" applyBorder="1" applyAlignment="1">
      <alignment horizontal="left" vertical="center" wrapText="1"/>
    </xf>
    <xf numFmtId="0" fontId="23" fillId="0" borderId="0" xfId="3" applyFont="1" applyFill="1" applyBorder="1" applyAlignment="1">
      <alignment horizontal="center" vertical="center" wrapText="1"/>
    </xf>
    <xf numFmtId="0" fontId="5" fillId="0" borderId="0" xfId="0" applyNumberFormat="1" applyFont="1" applyFill="1" applyBorder="1" applyAlignment="1" applyProtection="1">
      <alignment horizontal="left" vertical="center" wrapText="1"/>
    </xf>
    <xf numFmtId="0" fontId="3" fillId="0" borderId="0" xfId="0" applyFont="1" applyFill="1" applyBorder="1" applyAlignment="1">
      <alignment vertical="center" wrapText="1"/>
    </xf>
    <xf numFmtId="0" fontId="3" fillId="22" borderId="0" xfId="0" applyFont="1" applyFill="1" applyBorder="1" applyAlignment="1">
      <alignment vertical="center" wrapText="1"/>
    </xf>
    <xf numFmtId="0" fontId="6" fillId="0" borderId="0" xfId="0" applyFont="1" applyFill="1" applyBorder="1" applyAlignment="1" applyProtection="1">
      <alignment vertical="center" wrapText="1"/>
      <protection locked="0"/>
    </xf>
    <xf numFmtId="0" fontId="3" fillId="0" borderId="0" xfId="0" applyFont="1" applyFill="1" applyBorder="1" applyAlignment="1">
      <alignment vertical="center"/>
    </xf>
    <xf numFmtId="0" fontId="6" fillId="0" borderId="0" xfId="0" applyFont="1" applyFill="1" applyBorder="1" applyAlignment="1">
      <alignment vertical="center" wrapText="1"/>
    </xf>
    <xf numFmtId="0" fontId="3" fillId="0" borderId="0" xfId="0" applyFont="1" applyFill="1" applyBorder="1" applyAlignment="1" applyProtection="1">
      <alignment vertical="center" wrapText="1"/>
      <protection locked="0"/>
    </xf>
    <xf numFmtId="0" fontId="23" fillId="22" borderId="0" xfId="0" applyFont="1" applyFill="1" applyBorder="1" applyAlignment="1">
      <alignment vertical="center" wrapText="1"/>
    </xf>
    <xf numFmtId="0" fontId="5" fillId="0" borderId="0" xfId="0" applyFont="1" applyFill="1" applyBorder="1" applyAlignment="1">
      <alignment horizontal="center" vertical="center"/>
    </xf>
    <xf numFmtId="0" fontId="26" fillId="0" borderId="0" xfId="0" applyFont="1" applyFill="1" applyBorder="1" applyAlignment="1">
      <alignment horizontal="left" vertical="center" wrapText="1"/>
    </xf>
    <xf numFmtId="0" fontId="5" fillId="26" borderId="0" xfId="0" applyFont="1" applyFill="1" applyBorder="1" applyAlignment="1">
      <alignment horizontal="justify" vertical="center" wrapText="1"/>
    </xf>
    <xf numFmtId="0" fontId="6" fillId="22" borderId="0" xfId="0" applyFont="1" applyFill="1" applyAlignment="1">
      <alignment horizontal="justify" vertical="center" wrapText="1"/>
    </xf>
    <xf numFmtId="0" fontId="28" fillId="26" borderId="10" xfId="0" applyFont="1" applyFill="1" applyBorder="1" applyAlignment="1">
      <alignment horizontal="center" vertical="center" wrapText="1" readingOrder="1"/>
    </xf>
    <xf numFmtId="0" fontId="28" fillId="25" borderId="11"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8" fillId="24" borderId="11" xfId="0" applyFont="1" applyFill="1" applyBorder="1" applyAlignment="1">
      <alignment horizontal="center" vertical="center" wrapText="1" readingOrder="1"/>
    </xf>
    <xf numFmtId="0" fontId="21" fillId="29" borderId="13" xfId="0" applyFont="1" applyFill="1" applyBorder="1" applyAlignment="1">
      <alignment horizontal="justify" vertical="center" wrapText="1" readingOrder="1"/>
    </xf>
    <xf numFmtId="0" fontId="30" fillId="29" borderId="13" xfId="0" applyFont="1" applyFill="1" applyBorder="1" applyAlignment="1">
      <alignment horizontal="center" vertical="center" wrapText="1" readingOrder="1"/>
    </xf>
    <xf numFmtId="0" fontId="31" fillId="29" borderId="13" xfId="0" applyFont="1" applyFill="1" applyBorder="1" applyAlignment="1">
      <alignment horizontal="center" vertical="center" wrapText="1"/>
    </xf>
    <xf numFmtId="0" fontId="28" fillId="29" borderId="13" xfId="0" applyFont="1" applyFill="1" applyBorder="1" applyAlignment="1">
      <alignment horizontal="center" vertical="center" wrapText="1" readingOrder="1"/>
    </xf>
    <xf numFmtId="0" fontId="29" fillId="29" borderId="13" xfId="0" applyFont="1" applyFill="1" applyBorder="1" applyAlignment="1">
      <alignment horizontal="center" vertical="center" wrapText="1"/>
    </xf>
    <xf numFmtId="0" fontId="21" fillId="29" borderId="13" xfId="0" applyNumberFormat="1" applyFont="1" applyFill="1" applyBorder="1" applyAlignment="1">
      <alignment horizontal="justify" vertical="center" wrapText="1" readingOrder="1"/>
    </xf>
    <xf numFmtId="0" fontId="29" fillId="29" borderId="13" xfId="0" applyFont="1" applyFill="1" applyBorder="1" applyAlignment="1">
      <alignment vertical="center" wrapText="1"/>
    </xf>
    <xf numFmtId="10" fontId="28" fillId="29" borderId="13" xfId="0" applyNumberFormat="1" applyFont="1" applyFill="1" applyBorder="1" applyAlignment="1">
      <alignment horizontal="center" wrapText="1" readingOrder="1"/>
    </xf>
    <xf numFmtId="0" fontId="3" fillId="0" borderId="0" xfId="0" applyFont="1" applyBorder="1" applyAlignment="1">
      <alignment horizontal="center" vertical="center" wrapText="1"/>
    </xf>
    <xf numFmtId="0" fontId="3" fillId="22" borderId="0" xfId="0" applyFont="1" applyFill="1" applyBorder="1" applyAlignment="1">
      <alignment horizontal="left" wrapText="1"/>
    </xf>
    <xf numFmtId="0" fontId="6" fillId="14" borderId="0" xfId="2" applyFont="1" applyFill="1" applyBorder="1" applyAlignment="1">
      <alignment horizontal="left" vertical="center" wrapText="1"/>
    </xf>
    <xf numFmtId="0" fontId="23" fillId="30" borderId="0" xfId="3" applyFont="1" applyFill="1" applyBorder="1" applyAlignment="1">
      <alignment vertical="center" wrapText="1"/>
    </xf>
    <xf numFmtId="0" fontId="6" fillId="30" borderId="0" xfId="2" applyNumberFormat="1" applyFont="1" applyFill="1" applyBorder="1" applyAlignment="1">
      <alignment horizontal="left" vertical="center" wrapText="1"/>
    </xf>
    <xf numFmtId="0" fontId="10" fillId="30" borderId="0" xfId="2" applyNumberFormat="1" applyFont="1" applyFill="1" applyBorder="1" applyAlignment="1">
      <alignment horizontal="center" vertical="center" wrapText="1"/>
    </xf>
    <xf numFmtId="0" fontId="3" fillId="30" borderId="0" xfId="0" applyFont="1" applyFill="1" applyBorder="1" applyAlignment="1" applyProtection="1">
      <alignment horizontal="center" vertical="center" wrapText="1"/>
      <protection locked="0"/>
    </xf>
    <xf numFmtId="0" fontId="3" fillId="30" borderId="0" xfId="0" applyFont="1" applyFill="1" applyBorder="1" applyAlignment="1">
      <alignment horizontal="center" vertical="center"/>
    </xf>
    <xf numFmtId="0" fontId="6" fillId="30" borderId="0" xfId="2" applyNumberFormat="1" applyFont="1" applyFill="1" applyBorder="1" applyAlignment="1">
      <alignment horizontal="center" vertical="center" wrapText="1"/>
    </xf>
    <xf numFmtId="9" fontId="3" fillId="30" borderId="0" xfId="1" applyFont="1" applyFill="1" applyBorder="1" applyAlignment="1">
      <alignment horizontal="center" vertical="center"/>
    </xf>
    <xf numFmtId="167" fontId="5" fillId="30" borderId="0" xfId="0" applyNumberFormat="1" applyFont="1" applyFill="1" applyBorder="1" applyAlignment="1" applyProtection="1">
      <alignment horizontal="center" vertical="center" wrapText="1"/>
      <protection locked="0"/>
    </xf>
    <xf numFmtId="14" fontId="3" fillId="30" borderId="0" xfId="0" applyNumberFormat="1" applyFont="1" applyFill="1" applyBorder="1" applyAlignment="1">
      <alignment horizontal="center" vertical="center"/>
    </xf>
    <xf numFmtId="2" fontId="3" fillId="30" borderId="0" xfId="0" applyNumberFormat="1" applyFont="1" applyFill="1" applyBorder="1" applyAlignment="1" applyProtection="1">
      <alignment horizontal="center" vertical="center"/>
      <protection locked="0"/>
    </xf>
    <xf numFmtId="9" fontId="3" fillId="30" borderId="0" xfId="1" applyFont="1" applyFill="1" applyBorder="1" applyAlignment="1" applyProtection="1">
      <alignment horizontal="center" vertical="center"/>
      <protection locked="0"/>
    </xf>
    <xf numFmtId="0" fontId="5" fillId="17" borderId="0" xfId="0" applyFont="1" applyFill="1" applyBorder="1" applyAlignment="1" applyProtection="1">
      <alignment vertical="top" wrapText="1"/>
      <protection locked="0"/>
    </xf>
    <xf numFmtId="14" fontId="5" fillId="0" borderId="0" xfId="0" applyNumberFormat="1" applyFont="1" applyFill="1" applyBorder="1" applyAlignment="1" applyProtection="1">
      <alignment horizontal="center" vertical="center" wrapText="1"/>
      <protection locked="0"/>
    </xf>
    <xf numFmtId="0" fontId="3" fillId="0" borderId="0" xfId="0" applyFont="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31" borderId="0" xfId="0" applyFont="1" applyFill="1" applyBorder="1" applyAlignment="1">
      <alignment horizontal="center" vertical="center"/>
    </xf>
    <xf numFmtId="0" fontId="6" fillId="31" borderId="0" xfId="0" applyNumberFormat="1" applyFont="1" applyFill="1" applyBorder="1" applyAlignment="1" applyProtection="1">
      <alignment horizontal="center" vertical="center" wrapText="1"/>
    </xf>
    <xf numFmtId="0" fontId="5" fillId="31" borderId="0" xfId="0" applyFont="1" applyFill="1" applyBorder="1" applyAlignment="1" applyProtection="1">
      <alignment horizontal="center" vertical="center" wrapText="1"/>
      <protection locked="0"/>
    </xf>
    <xf numFmtId="0" fontId="3" fillId="26" borderId="0" xfId="0" applyFont="1" applyFill="1" applyBorder="1" applyAlignment="1">
      <alignment horizontal="center" vertical="center"/>
    </xf>
    <xf numFmtId="0" fontId="21" fillId="32" borderId="13" xfId="0" applyFont="1" applyFill="1" applyBorder="1" applyAlignment="1">
      <alignment horizontal="justify" vertical="center" wrapText="1" readingOrder="1"/>
    </xf>
    <xf numFmtId="0" fontId="30" fillId="32" borderId="13" xfId="0" applyFont="1" applyFill="1" applyBorder="1" applyAlignment="1">
      <alignment horizontal="center" vertical="center" wrapText="1" readingOrder="1"/>
    </xf>
    <xf numFmtId="0" fontId="29" fillId="32" borderId="13" xfId="0" applyFont="1" applyFill="1" applyBorder="1" applyAlignment="1">
      <alignment horizontal="center" vertical="center" wrapText="1"/>
    </xf>
    <xf numFmtId="0" fontId="31" fillId="32" borderId="13" xfId="0" applyFont="1" applyFill="1" applyBorder="1" applyAlignment="1">
      <alignment horizontal="center" vertical="center" wrapText="1"/>
    </xf>
    <xf numFmtId="0" fontId="21" fillId="32" borderId="11" xfId="0" applyFont="1" applyFill="1" applyBorder="1" applyAlignment="1">
      <alignment horizontal="left" vertical="center" wrapText="1" readingOrder="1"/>
    </xf>
    <xf numFmtId="0" fontId="30" fillId="32" borderId="11" xfId="0" applyFont="1" applyFill="1" applyBorder="1" applyAlignment="1">
      <alignment horizontal="center" vertical="center" wrapText="1" readingOrder="1"/>
    </xf>
    <xf numFmtId="0" fontId="30" fillId="32" borderId="12" xfId="0" applyFont="1" applyFill="1" applyBorder="1" applyAlignment="1">
      <alignment horizontal="center" vertical="center" wrapText="1" readingOrder="1"/>
    </xf>
    <xf numFmtId="0" fontId="22" fillId="32" borderId="13" xfId="0" applyFont="1" applyFill="1" applyBorder="1" applyAlignment="1">
      <alignment horizontal="center" vertical="center" wrapText="1" readingOrder="1"/>
    </xf>
    <xf numFmtId="0" fontId="29" fillId="32" borderId="13" xfId="0" applyFont="1" applyFill="1" applyBorder="1" applyAlignment="1">
      <alignment vertical="top" wrapText="1"/>
    </xf>
    <xf numFmtId="0" fontId="21" fillId="32" borderId="13" xfId="0" applyNumberFormat="1" applyFont="1" applyFill="1" applyBorder="1" applyAlignment="1">
      <alignment horizontal="justify" vertical="center" wrapText="1" readingOrder="1"/>
    </xf>
    <xf numFmtId="0" fontId="3" fillId="0" borderId="0" xfId="0" applyFont="1" applyFill="1" applyBorder="1" applyAlignment="1">
      <alignment horizontal="center" vertical="center"/>
    </xf>
    <xf numFmtId="9" fontId="3" fillId="0" borderId="0" xfId="0" applyNumberFormat="1" applyFont="1" applyFill="1" applyBorder="1" applyAlignment="1">
      <alignment horizontal="center" vertical="center"/>
    </xf>
    <xf numFmtId="0" fontId="32" fillId="33" borderId="13" xfId="0" applyFont="1" applyFill="1" applyBorder="1" applyAlignment="1">
      <alignment vertical="center" wrapText="1"/>
    </xf>
    <xf numFmtId="0" fontId="28" fillId="33" borderId="13" xfId="0" applyFont="1" applyFill="1" applyBorder="1" applyAlignment="1">
      <alignment horizontal="center" vertical="center" wrapText="1" readingOrder="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22" borderId="0" xfId="0" applyFont="1" applyFill="1" applyBorder="1" applyAlignment="1">
      <alignment horizontal="center" vertical="center"/>
    </xf>
    <xf numFmtId="0" fontId="3" fillId="26" borderId="0" xfId="0" applyFont="1" applyFill="1" applyBorder="1" applyAlignment="1">
      <alignment horizontal="center" vertical="center" wrapText="1"/>
    </xf>
    <xf numFmtId="0" fontId="3" fillId="24"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wrapText="1"/>
      <protection locked="0" hidden="1"/>
    </xf>
    <xf numFmtId="0" fontId="3" fillId="0" borderId="0" xfId="0" applyFont="1" applyBorder="1" applyAlignment="1">
      <alignment horizontal="center" vertical="center"/>
    </xf>
    <xf numFmtId="9" fontId="33" fillId="0" borderId="0" xfId="0" applyNumberFormat="1" applyFont="1" applyFill="1" applyBorder="1" applyAlignment="1" applyProtection="1">
      <alignment horizontal="center" vertical="center" wrapText="1"/>
      <protection locked="0" hidden="1"/>
    </xf>
    <xf numFmtId="0" fontId="33" fillId="0" borderId="0" xfId="0" applyFont="1" applyFill="1" applyBorder="1" applyAlignment="1">
      <alignment horizontal="center" vertical="center" wrapText="1"/>
    </xf>
    <xf numFmtId="0" fontId="6" fillId="0" borderId="0" xfId="0" applyFont="1" applyFill="1" applyBorder="1" applyAlignment="1" applyProtection="1">
      <alignment horizontal="center" vertical="center" wrapText="1"/>
    </xf>
    <xf numFmtId="0" fontId="14" fillId="0" borderId="0" xfId="3" applyFont="1" applyBorder="1" applyAlignment="1">
      <alignment horizontal="center" vertical="center"/>
    </xf>
    <xf numFmtId="0" fontId="15" fillId="14" borderId="0" xfId="3" applyFont="1" applyFill="1" applyBorder="1" applyAlignment="1">
      <alignment horizontal="center" vertical="center" wrapText="1"/>
    </xf>
    <xf numFmtId="0" fontId="2" fillId="19" borderId="0" xfId="0" applyFont="1" applyFill="1" applyBorder="1" applyAlignment="1">
      <alignment horizontal="center" vertical="center"/>
    </xf>
    <xf numFmtId="0" fontId="2" fillId="3" borderId="0" xfId="0" applyFont="1" applyFill="1" applyBorder="1" applyAlignment="1">
      <alignment horizontal="center" vertical="center" wrapText="1"/>
    </xf>
    <xf numFmtId="0" fontId="2" fillId="7"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8"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18"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21" borderId="0" xfId="0" applyFont="1" applyFill="1" applyBorder="1" applyAlignment="1">
      <alignment horizontal="center" vertical="center"/>
    </xf>
    <xf numFmtId="0" fontId="19" fillId="3" borderId="1" xfId="0" applyFont="1" applyFill="1" applyBorder="1" applyAlignment="1">
      <alignment horizontal="center" vertical="center"/>
    </xf>
    <xf numFmtId="0" fontId="19" fillId="11" borderId="1" xfId="0" applyFont="1" applyFill="1" applyBorder="1" applyAlignment="1">
      <alignment horizontal="center" vertical="center" wrapText="1"/>
    </xf>
    <xf numFmtId="0" fontId="27" fillId="0" borderId="0" xfId="0" applyFont="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31" borderId="0" xfId="0" applyFont="1" applyFill="1" applyBorder="1" applyAlignment="1">
      <alignment horizontal="center" vertical="center"/>
    </xf>
    <xf numFmtId="0" fontId="3" fillId="0" borderId="0" xfId="0"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hidden="1"/>
    </xf>
    <xf numFmtId="0" fontId="28" fillId="28" borderId="2" xfId="0" applyFont="1" applyFill="1" applyBorder="1" applyAlignment="1">
      <alignment horizontal="center" vertical="center" wrapText="1" readingOrder="1"/>
    </xf>
    <xf numFmtId="0" fontId="28" fillId="28" borderId="8" xfId="0" applyFont="1" applyFill="1" applyBorder="1" applyAlignment="1">
      <alignment horizontal="center" vertical="center" wrapText="1" readingOrder="1"/>
    </xf>
    <xf numFmtId="0" fontId="28" fillId="28" borderId="3" xfId="0" applyFont="1" applyFill="1" applyBorder="1" applyAlignment="1">
      <alignment horizontal="center" vertical="center" wrapText="1" readingOrder="1"/>
    </xf>
    <xf numFmtId="0" fontId="28" fillId="28" borderId="9" xfId="0" applyFont="1" applyFill="1" applyBorder="1" applyAlignment="1">
      <alignment horizontal="center" vertical="center" wrapText="1" readingOrder="1"/>
    </xf>
    <xf numFmtId="0" fontId="28" fillId="28" borderId="4" xfId="0" applyFont="1" applyFill="1" applyBorder="1" applyAlignment="1">
      <alignment horizontal="center" vertical="center" wrapText="1" readingOrder="1"/>
    </xf>
    <xf numFmtId="0" fontId="28" fillId="28" borderId="0" xfId="0" applyFont="1" applyFill="1" applyBorder="1" applyAlignment="1">
      <alignment horizontal="center" vertical="center" wrapText="1" readingOrder="1"/>
    </xf>
    <xf numFmtId="0" fontId="29" fillId="28" borderId="5" xfId="0" applyFont="1" applyFill="1" applyBorder="1" applyAlignment="1">
      <alignment vertical="center" wrapText="1"/>
    </xf>
    <xf numFmtId="0" fontId="29" fillId="28" borderId="6" xfId="0" applyFont="1" applyFill="1" applyBorder="1" applyAlignment="1">
      <alignment vertical="center" wrapText="1"/>
    </xf>
    <xf numFmtId="0" fontId="29" fillId="28" borderId="7" xfId="0" applyFont="1" applyFill="1" applyBorder="1" applyAlignment="1">
      <alignment vertical="center" wrapText="1"/>
    </xf>
    <xf numFmtId="0" fontId="5" fillId="31" borderId="0" xfId="0" applyFont="1" applyFill="1" applyBorder="1" applyAlignment="1" applyProtection="1">
      <alignment horizontal="center" vertical="center" wrapText="1"/>
      <protection locked="0"/>
    </xf>
  </cellXfs>
  <cellStyles count="8">
    <cellStyle name="Millares 2" xfId="5" xr:uid="{00000000-0005-0000-0000-000000000000}"/>
    <cellStyle name="Normal" xfId="0" builtinId="0"/>
    <cellStyle name="Normal 2" xfId="2" xr:uid="{00000000-0005-0000-0000-000002000000}"/>
    <cellStyle name="Normal 2 2" xfId="4" xr:uid="{00000000-0005-0000-0000-000003000000}"/>
    <cellStyle name="Normal 3" xfId="7" xr:uid="{00000000-0005-0000-0000-000004000000}"/>
    <cellStyle name="Normal 4" xfId="3" xr:uid="{00000000-0005-0000-0000-000005000000}"/>
    <cellStyle name="Porcentaje" xfId="1" builtinId="5"/>
    <cellStyle name="Porcentaje 2" xfId="6" xr:uid="{00000000-0005-0000-0000-000007000000}"/>
  </cellStyles>
  <dxfs count="69">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ckup/18250/Copia%20Usuarios/Carmen%20Bonilla/Institucional%202018/Plan%20de%20mejoramiento/Plan%20de%20mejoramiento-181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Name val="dato"/>
    </sheetNames>
    <sheetDataSet>
      <sheetData sheetId="0" refreshError="1"/>
      <sheetData sheetId="1" refreshError="1">
        <row r="2">
          <cell r="A2" t="str">
            <v>Administración de recursos físicos</v>
          </cell>
          <cell r="B2" t="str">
            <v>Gloria Verónica Zambrano Ocampo</v>
          </cell>
        </row>
        <row r="3">
          <cell r="A3" t="str">
            <v>Dirección</v>
          </cell>
          <cell r="B3" t="str">
            <v>Pedro Andres Manosalva Rincón</v>
          </cell>
        </row>
        <row r="4">
          <cell r="A4" t="str">
            <v>Atención de incendios</v>
          </cell>
          <cell r="B4" t="str">
            <v>Cdte.Gerardo Alonso Martínez Riveros</v>
          </cell>
        </row>
        <row r="5">
          <cell r="A5" t="str">
            <v>BRAE</v>
          </cell>
          <cell r="B5" t="str">
            <v>Cdte.Gerardo Alonso Martínez Riveros</v>
          </cell>
        </row>
        <row r="6">
          <cell r="A6" t="str">
            <v>Búsqueda y rescate</v>
          </cell>
          <cell r="B6" t="str">
            <v>Cdte.Gerardo Alonso Martínez Riveros</v>
          </cell>
        </row>
        <row r="7">
          <cell r="A7" t="str">
            <v>Comunicaciones de emergencias</v>
          </cell>
          <cell r="B7" t="str">
            <v>Cdte.Gerardo Alonso Martínez Riveros</v>
          </cell>
        </row>
        <row r="8">
          <cell r="A8" t="str">
            <v>Conocimiento del riesgo</v>
          </cell>
          <cell r="B8" t="str">
            <v>Jorge Alberto Pardo Torres</v>
          </cell>
        </row>
        <row r="9">
          <cell r="A9" t="str">
            <v>Contratación</v>
          </cell>
          <cell r="B9" t="str">
            <v>Giohana Catarine Gonzalez Turizo</v>
          </cell>
        </row>
        <row r="10">
          <cell r="A10" t="str">
            <v>Control disciplinario</v>
          </cell>
          <cell r="B10" t="str">
            <v>Gloria Verónica Zambrano Ocampo</v>
          </cell>
        </row>
        <row r="11">
          <cell r="A11" t="str">
            <v>Equipo menor</v>
          </cell>
          <cell r="B11" t="str">
            <v>Carlos Augusto Torres Mejia</v>
          </cell>
        </row>
        <row r="12">
          <cell r="A12" t="str">
            <v>Evaluación independiente</v>
          </cell>
          <cell r="B12" t="str">
            <v>Rubén Antonio Mora Garcés</v>
          </cell>
        </row>
        <row r="13">
          <cell r="A13" t="str">
            <v>Gestión ambiental</v>
          </cell>
          <cell r="B13" t="str">
            <v>Gloria Verónica Zambrano Ocampo</v>
          </cell>
        </row>
        <row r="14">
          <cell r="A14" t="str">
            <v>Gestión de las comunicaciones</v>
          </cell>
          <cell r="B14" t="str">
            <v>Pedro Andres Manosalva</v>
          </cell>
        </row>
        <row r="15">
          <cell r="A15" t="str">
            <v>Gestión de recursos tecnológicos</v>
          </cell>
          <cell r="B15" t="str">
            <v>Gonzalo Carlos Sierra Vergara</v>
          </cell>
        </row>
        <row r="16">
          <cell r="A16" t="str">
            <v>Gestión del talento humano</v>
          </cell>
          <cell r="B16" t="str">
            <v>Juan Carlos Gómez Melgarejo</v>
          </cell>
        </row>
        <row r="17">
          <cell r="A17" t="str">
            <v>Seguridad y salud en el trabajo</v>
          </cell>
          <cell r="B17" t="str">
            <v>William Javier Cabrejo García</v>
          </cell>
        </row>
        <row r="18">
          <cell r="A18" t="str">
            <v>Gestión documental</v>
          </cell>
          <cell r="B18" t="str">
            <v>Gloria Verónica Zambrano Ocampo</v>
          </cell>
        </row>
        <row r="19">
          <cell r="A19" t="str">
            <v>SIG</v>
          </cell>
          <cell r="B19" t="str">
            <v>Gloria Verónica Zambrano Ocampo</v>
          </cell>
        </row>
        <row r="20">
          <cell r="A20" t="str">
            <v>Gestión financiera</v>
          </cell>
          <cell r="B20" t="str">
            <v>Gloria Verónica Zambrano Ocampo</v>
          </cell>
        </row>
        <row r="21">
          <cell r="A21" t="str">
            <v>Gestión jurídica</v>
          </cell>
          <cell r="B21" t="str">
            <v>Giohana Catarine Gonzalez Turizo</v>
          </cell>
        </row>
        <row r="22">
          <cell r="A22" t="str">
            <v>Investigación de servicios de emergencia</v>
          </cell>
          <cell r="B22" t="str">
            <v>Jorge Alberto Pardo Torres</v>
          </cell>
        </row>
        <row r="23">
          <cell r="A23" t="str">
            <v>Logística para emergencias y suministros</v>
          </cell>
          <cell r="B23" t="str">
            <v>Carlos Augusto Torres Mejia</v>
          </cell>
        </row>
        <row r="24">
          <cell r="A24" t="str">
            <v>Mejora continua</v>
          </cell>
          <cell r="B24" t="str">
            <v>Gonzalo Carlos Sierra Vergara</v>
          </cell>
        </row>
        <row r="25">
          <cell r="A25" t="str">
            <v>Operativos generales</v>
          </cell>
          <cell r="B25" t="str">
            <v>Cdte.Gerardo Alonso Martínez Riveros</v>
          </cell>
        </row>
        <row r="26">
          <cell r="A26" t="str">
            <v>Parque automotor</v>
          </cell>
          <cell r="B26" t="str">
            <v>Carlos Augusto Torres Mejia</v>
          </cell>
        </row>
        <row r="27">
          <cell r="A27" t="str">
            <v>Planeación y gestión estratégica</v>
          </cell>
          <cell r="B27" t="str">
            <v>Gonzalo Carlos Sierra Vergara</v>
          </cell>
        </row>
        <row r="28">
          <cell r="A28" t="str">
            <v>Reducción del riesgo</v>
          </cell>
          <cell r="B28" t="str">
            <v>Jorge Alberto Pardo Torres</v>
          </cell>
        </row>
        <row r="29">
          <cell r="A29" t="str">
            <v>Respuesta MATPEL</v>
          </cell>
          <cell r="B29" t="str">
            <v>Cdte.Gerardo Alonso Martínez Riveros</v>
          </cell>
        </row>
        <row r="30">
          <cell r="A30" t="str">
            <v>Participación Ciudadana</v>
          </cell>
          <cell r="B30" t="str">
            <v>Gonzalo Carlos Sierra Vergara</v>
          </cell>
        </row>
        <row r="31">
          <cell r="A31" t="str">
            <v>Servicio al ciudadano</v>
          </cell>
          <cell r="B31" t="str">
            <v>Gloria Verónica Zambrano Ocampo</v>
          </cell>
        </row>
        <row r="32">
          <cell r="A32" t="str">
            <v>USAR</v>
          </cell>
          <cell r="B32" t="str">
            <v>Cdte.Gerardo Alonso Martínez Riveros</v>
          </cell>
        </row>
        <row r="44">
          <cell r="A44" t="str">
            <v>DEPENDENCIA / ÁREA</v>
          </cell>
          <cell r="B44" t="str">
            <v>LÍDER DEPENDENCIA / ÁREA</v>
          </cell>
        </row>
        <row r="45">
          <cell r="A45" t="str">
            <v>Acuático</v>
          </cell>
          <cell r="B45" t="str">
            <v>Tte. Rodolfo Barrera Soto</v>
          </cell>
        </row>
        <row r="46">
          <cell r="A46" t="str">
            <v>Administrativa</v>
          </cell>
          <cell r="B46" t="str">
            <v>Gloria Verónica Zambrano Ocampo Rivera</v>
          </cell>
        </row>
        <row r="47">
          <cell r="A47" t="str">
            <v>Almacén</v>
          </cell>
          <cell r="B47" t="str">
            <v>Johanni Alexánder Espitia</v>
          </cell>
        </row>
        <row r="48">
          <cell r="A48" t="str">
            <v>Apoyo administrativo</v>
          </cell>
        </row>
        <row r="49">
          <cell r="A49" t="str">
            <v>Asesoria en comunicaciones y prensa</v>
          </cell>
          <cell r="B49" t="str">
            <v>Pedro Andres Manosalva Rincón</v>
          </cell>
        </row>
        <row r="50">
          <cell r="A50" t="str">
            <v>Asesoría jurídica</v>
          </cell>
          <cell r="B50" t="str">
            <v>Mónica Herrera Ceballos</v>
          </cell>
        </row>
        <row r="51">
          <cell r="A51" t="str">
            <v>Atención de Incendios</v>
          </cell>
          <cell r="B51" t="str">
            <v>Comandante Compañía 2</v>
          </cell>
        </row>
        <row r="52">
          <cell r="A52" t="str">
            <v>B1 - Chapinero</v>
          </cell>
          <cell r="B52" t="str">
            <v>Tte. Myriam Malpica Malpica</v>
          </cell>
        </row>
        <row r="53">
          <cell r="A53" t="str">
            <v>B10 - Marichuela</v>
          </cell>
          <cell r="B53" t="str">
            <v>Tte. Gladys Janneth Velásquez</v>
          </cell>
        </row>
        <row r="54">
          <cell r="A54" t="str">
            <v>B11 - La Candelaria</v>
          </cell>
          <cell r="B54" t="str">
            <v>Tte. Jairo Enrique Bolaños Aguilar</v>
          </cell>
        </row>
        <row r="55">
          <cell r="A55" t="str">
            <v>B12 - Suba</v>
          </cell>
          <cell r="B55" t="str">
            <v>Cdte.Gerardo Alonso Martínez Riveros</v>
          </cell>
        </row>
        <row r="56">
          <cell r="A56" t="str">
            <v>B13 - Caobos Salazar</v>
          </cell>
          <cell r="B56" t="str">
            <v>Tte. José Gonzalo Dueñas Peralta</v>
          </cell>
        </row>
        <row r="57">
          <cell r="A57" t="str">
            <v>B14 - Bicentenario</v>
          </cell>
          <cell r="B57" t="str">
            <v>Tte. Miguel Enrique Cabra Martínez</v>
          </cell>
        </row>
        <row r="58">
          <cell r="A58" t="str">
            <v>B15 - Garcés Navas</v>
          </cell>
          <cell r="B58" t="str">
            <v>Sgto. Edgar Tovar Niño</v>
          </cell>
        </row>
        <row r="59">
          <cell r="A59" t="str">
            <v>B16 - Venecia</v>
          </cell>
          <cell r="B59" t="str">
            <v>Tte. Asdrúbal Lozano Ballesteros</v>
          </cell>
        </row>
        <row r="60">
          <cell r="A60" t="str">
            <v>B17 - Centro Histórico - Forestales</v>
          </cell>
          <cell r="B60" t="str">
            <v>Tte. Joselín Sanchez Pinilla</v>
          </cell>
        </row>
        <row r="61">
          <cell r="A61" t="str">
            <v>B2 - Central - Rescate</v>
          </cell>
          <cell r="B61" t="str">
            <v>Tte. Omar Armando Castañeda Rodríguez</v>
          </cell>
        </row>
        <row r="62">
          <cell r="A62" t="str">
            <v>B3 - Restrepo (Sur)</v>
          </cell>
          <cell r="B62" t="str">
            <v>Tte. Nelson Hernando Bermúdez</v>
          </cell>
        </row>
        <row r="63">
          <cell r="A63" t="str">
            <v>B4 - Puente Aranda - Matpel</v>
          </cell>
          <cell r="B63" t="str">
            <v>Tte. Ciprian Bohórquez Fracica</v>
          </cell>
        </row>
        <row r="64">
          <cell r="A64" t="str">
            <v>B5 - Kennedy</v>
          </cell>
          <cell r="B64" t="str">
            <v>Tte. Rodolfo Barrera Soto</v>
          </cell>
        </row>
        <row r="65">
          <cell r="A65" t="str">
            <v>B6 - Fontibón</v>
          </cell>
          <cell r="B65" t="str">
            <v>Tte. Luis Edison Panqueva Buitrago</v>
          </cell>
        </row>
        <row r="66">
          <cell r="A66" t="str">
            <v>B7 - Ferias</v>
          </cell>
          <cell r="B66" t="str">
            <v>Tte. Fabio Enrique Sastoque Quevedo</v>
          </cell>
        </row>
        <row r="67">
          <cell r="A67" t="str">
            <v>B8 - Bosa</v>
          </cell>
          <cell r="B67" t="str">
            <v>Tte.Jorge Enrique Noy Hilarión</v>
          </cell>
        </row>
        <row r="68">
          <cell r="A68" t="str">
            <v>B9 - Bellavista</v>
          </cell>
          <cell r="B68" t="str">
            <v>Tte. Oscar Alberto Martínez</v>
          </cell>
        </row>
        <row r="69">
          <cell r="A69" t="str">
            <v>Bienestar</v>
          </cell>
          <cell r="B69" t="str">
            <v>Fabiola Cruz Bernal</v>
          </cell>
        </row>
        <row r="70">
          <cell r="A70" t="str">
            <v>Capacitación y entrenamiento</v>
          </cell>
          <cell r="B70" t="str">
            <v>Neil Cárdenas</v>
          </cell>
        </row>
        <row r="71">
          <cell r="A71" t="str">
            <v>Compañía I</v>
          </cell>
          <cell r="B71" t="str">
            <v>Cdte. Fidel Hermógenes Medina Medina</v>
          </cell>
        </row>
        <row r="72">
          <cell r="A72" t="str">
            <v>Compañía II</v>
          </cell>
          <cell r="B72" t="str">
            <v>Cdte. Gonzalo Emilio Cuellar Tello</v>
          </cell>
        </row>
        <row r="73">
          <cell r="A73" t="str">
            <v>Compañía III</v>
          </cell>
          <cell r="B73" t="str">
            <v>Cdte.Gerardo Alonso Martínez Riveros</v>
          </cell>
        </row>
        <row r="74">
          <cell r="A74" t="str">
            <v>Compañía IV</v>
          </cell>
          <cell r="B74" t="str">
            <v>Cdte. Arnulfo Triana León</v>
          </cell>
        </row>
        <row r="75">
          <cell r="A75" t="str">
            <v>Compañía V</v>
          </cell>
          <cell r="B75" t="str">
            <v>Cdte. Tito Forero Arenas</v>
          </cell>
        </row>
        <row r="76">
          <cell r="A76" t="str">
            <v>Compras, inventarios y seguros</v>
          </cell>
          <cell r="B76" t="str">
            <v>Gloria Verónica Zambrano Ocampo</v>
          </cell>
        </row>
        <row r="77">
          <cell r="A77" t="str">
            <v>Gestión de las comunicaciones</v>
          </cell>
          <cell r="B77" t="str">
            <v>Pedro Andres Manosalva Rincón</v>
          </cell>
        </row>
        <row r="78">
          <cell r="A78" t="str">
            <v>Comunicaciones en emergencias</v>
          </cell>
          <cell r="B78" t="str">
            <v>Sgto. Isaias Lizarázo Pérez</v>
          </cell>
        </row>
        <row r="79">
          <cell r="A79" t="str">
            <v>Contratación</v>
          </cell>
          <cell r="B79" t="str">
            <v>Diana Barrera Medina</v>
          </cell>
        </row>
        <row r="80">
          <cell r="A80" t="str">
            <v>Control disciplinario</v>
          </cell>
          <cell r="B80" t="str">
            <v>Blanca Irene Delgadillo Porras</v>
          </cell>
        </row>
        <row r="81">
          <cell r="A81" t="str">
            <v>Desarrollo organizacional</v>
          </cell>
          <cell r="B81" t="str">
            <v>Sandra Romero Pardo Rincón</v>
          </cell>
        </row>
        <row r="82">
          <cell r="A82" t="str">
            <v>Dirección</v>
          </cell>
          <cell r="B82" t="str">
            <v>Pedro Andres Manosalva Rincón</v>
          </cell>
        </row>
        <row r="83">
          <cell r="A83" t="str">
            <v>Equipo Menor</v>
          </cell>
          <cell r="B83" t="str">
            <v>Alfonso Herney Salazar Moncaleano</v>
          </cell>
        </row>
        <row r="84">
          <cell r="A84" t="str">
            <v>Financiera</v>
          </cell>
          <cell r="B84" t="str">
            <v>Hernando Ibagué Rodríguez</v>
          </cell>
        </row>
        <row r="85">
          <cell r="A85" t="str">
            <v>Gestión ambiental</v>
          </cell>
          <cell r="B85" t="str">
            <v>Gloria Verónica Zambrano Ocampo</v>
          </cell>
        </row>
        <row r="86">
          <cell r="A86" t="str">
            <v>Gestión documental</v>
          </cell>
          <cell r="B86" t="str">
            <v>Gloria Verónica Zambrano Ocampo</v>
          </cell>
        </row>
        <row r="87">
          <cell r="A87" t="str">
            <v>Infraestructura</v>
          </cell>
          <cell r="B87" t="str">
            <v>Daniel Armando Vera Ruíz</v>
          </cell>
        </row>
        <row r="88">
          <cell r="A88" t="str">
            <v>Investigación de incendios</v>
          </cell>
          <cell r="B88" t="str">
            <v>Tte. Luis Fernando Caicedo Neira</v>
          </cell>
        </row>
        <row r="89">
          <cell r="A89" t="str">
            <v>Logística en emergencias</v>
          </cell>
          <cell r="B89" t="str">
            <v>Sgto. Benjamin Herrera</v>
          </cell>
        </row>
        <row r="90">
          <cell r="A90" t="str">
            <v>Nómina</v>
          </cell>
          <cell r="B90" t="str">
            <v>Blanca Nubia García Velandia</v>
          </cell>
        </row>
        <row r="91">
          <cell r="A91" t="str">
            <v>Oficina asesora de planeación</v>
          </cell>
          <cell r="B91" t="str">
            <v>Gonzalo Carlos Sierra Vergara</v>
          </cell>
        </row>
        <row r="92">
          <cell r="A92" t="str">
            <v>Oficina asesora jurídica</v>
          </cell>
          <cell r="B92" t="str">
            <v>Giohana Catarine Gonzalez Turizo</v>
          </cell>
        </row>
        <row r="93">
          <cell r="A93" t="str">
            <v>Oficina de control interno</v>
          </cell>
          <cell r="B93" t="str">
            <v>Rubén Antonio Mora Garcés</v>
          </cell>
        </row>
        <row r="94">
          <cell r="A94" t="str">
            <v>Operaciones Especiales</v>
          </cell>
          <cell r="B94" t="str">
            <v>Cdte. Arnulfo  León Triana</v>
          </cell>
        </row>
        <row r="95">
          <cell r="A95" t="str">
            <v>Operativos Generales</v>
          </cell>
          <cell r="B95" t="str">
            <v>Cdte.Gerardo Alonso Martínez Riveros</v>
          </cell>
        </row>
        <row r="96">
          <cell r="A96" t="str">
            <v>Parque automotor</v>
          </cell>
          <cell r="B96" t="str">
            <v>Carlos Augusto Torres Mejia</v>
          </cell>
        </row>
        <row r="97">
          <cell r="A97" t="str">
            <v>Planeación estratégica y seguimiento a la inversión</v>
          </cell>
          <cell r="B97" t="str">
            <v>Darwin Antonio Baquero Sandoval</v>
          </cell>
        </row>
        <row r="98">
          <cell r="A98" t="str">
            <v>Comunicación digital</v>
          </cell>
          <cell r="B98" t="str">
            <v>Pedro Andres Manosalva Rincón</v>
          </cell>
        </row>
        <row r="99">
          <cell r="A99" t="str">
            <v>Preparativos para la respuesta</v>
          </cell>
          <cell r="B99" t="str">
            <v>Carlos Augusto Torres Mejia</v>
          </cell>
        </row>
        <row r="100">
          <cell r="A100" t="str">
            <v>Prevención</v>
          </cell>
          <cell r="B100" t="str">
            <v>Carlos Alberto Espitia Virgüez</v>
          </cell>
        </row>
        <row r="101">
          <cell r="A101" t="str">
            <v>Programa canino</v>
          </cell>
          <cell r="B101" t="str">
            <v>Sgto. Roger Andrés Peña Guzmán</v>
          </cell>
        </row>
        <row r="102">
          <cell r="A102" t="str">
            <v>Rescate técnico</v>
          </cell>
          <cell r="B102" t="str">
            <v>Sgto. Fabio Sastoque</v>
          </cell>
        </row>
        <row r="103">
          <cell r="A103" t="str">
            <v>Seguridad y salud en  el trabajo</v>
          </cell>
          <cell r="B103" t="str">
            <v>William Javier Cabrejo García</v>
          </cell>
        </row>
        <row r="104">
          <cell r="A104" t="str">
            <v>Servicio al ciudadano</v>
          </cell>
          <cell r="B104" t="str">
            <v>Gloria Verónica Zambrano Ocampo</v>
          </cell>
        </row>
        <row r="105">
          <cell r="A105" t="str">
            <v>Sistema integrado de gestión</v>
          </cell>
          <cell r="B105" t="str">
            <v>Gloria Verónica Zambrano Ocampo</v>
          </cell>
        </row>
        <row r="106">
          <cell r="A106" t="str">
            <v>Gestión de recursos tecnológicos</v>
          </cell>
          <cell r="B106" t="str">
            <v>Gonzalo Carlos Sierra Vergara</v>
          </cell>
        </row>
        <row r="107">
          <cell r="A107" t="str">
            <v>Subdirección de gestión corporativa</v>
          </cell>
          <cell r="B107" t="str">
            <v>Gloria Verónica Zambrano Ocampo</v>
          </cell>
        </row>
        <row r="108">
          <cell r="A108" t="str">
            <v>Subdirección de gestión del riesgo</v>
          </cell>
          <cell r="B108" t="str">
            <v>Jorge Alberto Pardo Torres</v>
          </cell>
        </row>
        <row r="109">
          <cell r="A109" t="str">
            <v>Subdirección de gestión humana</v>
          </cell>
          <cell r="B109" t="str">
            <v>Juan Carlos Gómez Melgarejo</v>
          </cell>
        </row>
        <row r="110">
          <cell r="A110" t="str">
            <v>Subdirección logística</v>
          </cell>
          <cell r="B110" t="str">
            <v>Carlos Augusto Torres Mejia</v>
          </cell>
        </row>
        <row r="111">
          <cell r="A111" t="str">
            <v>Subdirección operativa</v>
          </cell>
          <cell r="B111" t="str">
            <v>Cdte.Gerardo Alonso Martínez Riveros</v>
          </cell>
        </row>
        <row r="112">
          <cell r="A112" t="str">
            <v>Tecnología informática</v>
          </cell>
          <cell r="B112" t="str">
            <v>Gonzalo Carlos Sierra Vergara</v>
          </cell>
        </row>
        <row r="113">
          <cell r="A113" t="str">
            <v>USAR</v>
          </cell>
          <cell r="B113" t="str">
            <v>Tte. Luis Alirio Cáceres Pérez</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60"/>
  <sheetViews>
    <sheetView topLeftCell="A11" zoomScale="90" zoomScaleNormal="90" workbookViewId="0">
      <selection activeCell="A16" sqref="A16"/>
    </sheetView>
  </sheetViews>
  <sheetFormatPr baseColWidth="10" defaultRowHeight="45" customHeight="1" outlineLevelCol="1" x14ac:dyDescent="0.25"/>
  <cols>
    <col min="1" max="8" width="11.42578125" style="1"/>
    <col min="9" max="9" width="10.28515625" style="1" customWidth="1"/>
    <col min="10" max="30" width="11.42578125" style="1"/>
    <col min="31" max="31" width="12.85546875" style="1" customWidth="1"/>
    <col min="32" max="50" width="11.42578125" style="1" hidden="1" customWidth="1" outlineLevel="1"/>
    <col min="51" max="51" width="12" style="1" hidden="1" customWidth="1" outlineLevel="1"/>
    <col min="52" max="52" width="11.42578125" style="1" hidden="1" customWidth="1" collapsed="1"/>
    <col min="53" max="55" width="11.42578125" style="1" hidden="1" customWidth="1"/>
    <col min="56" max="16384" width="11.42578125" style="1"/>
  </cols>
  <sheetData>
    <row r="1" spans="1:60" ht="45" customHeight="1" x14ac:dyDescent="0.25">
      <c r="A1" s="262" t="s">
        <v>0</v>
      </c>
      <c r="B1" s="262"/>
      <c r="C1" s="262"/>
      <c r="D1" s="262"/>
      <c r="E1" s="262"/>
      <c r="F1" s="262"/>
      <c r="G1" s="262"/>
      <c r="H1" s="262"/>
      <c r="I1" s="262"/>
      <c r="J1" s="263" t="s">
        <v>1</v>
      </c>
      <c r="K1" s="263"/>
      <c r="L1" s="263"/>
      <c r="M1" s="263"/>
      <c r="N1" s="263"/>
      <c r="O1" s="263"/>
      <c r="P1" s="263"/>
      <c r="Q1" s="263"/>
      <c r="R1" s="263"/>
      <c r="S1" s="263"/>
      <c r="T1" s="263"/>
      <c r="U1" s="263"/>
      <c r="V1" s="263"/>
      <c r="W1" s="263"/>
      <c r="X1" s="264" t="s">
        <v>133</v>
      </c>
      <c r="Y1" s="264"/>
      <c r="Z1" s="264"/>
      <c r="AA1" s="264"/>
      <c r="AB1" s="264"/>
      <c r="AC1" s="264"/>
      <c r="AD1" s="264"/>
      <c r="AE1" s="264"/>
      <c r="AF1" s="265" t="s">
        <v>77</v>
      </c>
      <c r="AG1" s="265"/>
      <c r="AH1" s="265"/>
      <c r="AI1" s="265"/>
      <c r="AJ1" s="265"/>
      <c r="AK1" s="265"/>
      <c r="AL1" s="265"/>
      <c r="AM1" s="265"/>
      <c r="AN1" s="266" t="s">
        <v>2</v>
      </c>
      <c r="AO1" s="266"/>
      <c r="AP1" s="266"/>
      <c r="AQ1" s="266"/>
      <c r="AR1" s="266"/>
      <c r="AS1" s="266"/>
      <c r="AT1" s="266"/>
      <c r="AU1" s="266"/>
      <c r="AV1" s="258" t="s">
        <v>3</v>
      </c>
      <c r="AW1" s="258"/>
      <c r="AX1" s="258"/>
      <c r="AY1" s="258"/>
      <c r="AZ1" s="258"/>
      <c r="BA1" s="258"/>
      <c r="BB1" s="258"/>
      <c r="BC1" s="258"/>
      <c r="BD1" s="260" t="s">
        <v>4</v>
      </c>
      <c r="BE1" s="260"/>
      <c r="BF1" s="260"/>
      <c r="BG1" s="260"/>
      <c r="BH1" s="260"/>
    </row>
    <row r="2" spans="1:60" ht="45" customHeight="1" x14ac:dyDescent="0.25">
      <c r="A2" s="261" t="s">
        <v>5</v>
      </c>
      <c r="B2" s="261" t="s">
        <v>6</v>
      </c>
      <c r="C2" s="261" t="s">
        <v>7</v>
      </c>
      <c r="D2" s="261" t="s">
        <v>8</v>
      </c>
      <c r="E2" s="261" t="s">
        <v>9</v>
      </c>
      <c r="F2" s="261" t="s">
        <v>10</v>
      </c>
      <c r="G2" s="261" t="s">
        <v>11</v>
      </c>
      <c r="H2" s="261" t="s">
        <v>12</v>
      </c>
      <c r="I2" s="261" t="s">
        <v>13</v>
      </c>
      <c r="J2" s="259" t="s">
        <v>14</v>
      </c>
      <c r="K2" s="263" t="s">
        <v>15</v>
      </c>
      <c r="L2" s="263"/>
      <c r="M2" s="263"/>
      <c r="N2" s="259" t="s">
        <v>16</v>
      </c>
      <c r="O2" s="259" t="s">
        <v>17</v>
      </c>
      <c r="P2" s="259" t="s">
        <v>18</v>
      </c>
      <c r="Q2" s="259" t="s">
        <v>19</v>
      </c>
      <c r="R2" s="259" t="s">
        <v>20</v>
      </c>
      <c r="S2" s="259" t="s">
        <v>21</v>
      </c>
      <c r="T2" s="259" t="s">
        <v>22</v>
      </c>
      <c r="U2" s="259" t="s">
        <v>23</v>
      </c>
      <c r="V2" s="259" t="s">
        <v>24</v>
      </c>
      <c r="W2" s="259" t="s">
        <v>25</v>
      </c>
      <c r="X2" s="267" t="s">
        <v>26</v>
      </c>
      <c r="Y2" s="267" t="s">
        <v>27</v>
      </c>
      <c r="Z2" s="267" t="s">
        <v>28</v>
      </c>
      <c r="AA2" s="267" t="s">
        <v>29</v>
      </c>
      <c r="AB2" s="267" t="s">
        <v>30</v>
      </c>
      <c r="AC2" s="267" t="s">
        <v>31</v>
      </c>
      <c r="AD2" s="267" t="s">
        <v>32</v>
      </c>
      <c r="AE2" s="267" t="s">
        <v>33</v>
      </c>
      <c r="AF2" s="269" t="s">
        <v>34</v>
      </c>
      <c r="AG2" s="269" t="s">
        <v>35</v>
      </c>
      <c r="AH2" s="269" t="s">
        <v>36</v>
      </c>
      <c r="AI2" s="269" t="s">
        <v>37</v>
      </c>
      <c r="AJ2" s="269" t="s">
        <v>38</v>
      </c>
      <c r="AK2" s="269" t="s">
        <v>39</v>
      </c>
      <c r="AL2" s="269" t="s">
        <v>40</v>
      </c>
      <c r="AM2" s="269" t="s">
        <v>41</v>
      </c>
      <c r="AN2" s="268" t="s">
        <v>42</v>
      </c>
      <c r="AO2" s="268" t="s">
        <v>43</v>
      </c>
      <c r="AP2" s="268" t="s">
        <v>44</v>
      </c>
      <c r="AQ2" s="268" t="s">
        <v>45</v>
      </c>
      <c r="AR2" s="268" t="s">
        <v>46</v>
      </c>
      <c r="AS2" s="268" t="s">
        <v>47</v>
      </c>
      <c r="AT2" s="268" t="s">
        <v>48</v>
      </c>
      <c r="AU2" s="268" t="s">
        <v>49</v>
      </c>
      <c r="AV2" s="270" t="s">
        <v>42</v>
      </c>
      <c r="AW2" s="270" t="s">
        <v>43</v>
      </c>
      <c r="AX2" s="270" t="s">
        <v>44</v>
      </c>
      <c r="AY2" s="270" t="s">
        <v>45</v>
      </c>
      <c r="AZ2" s="270" t="s">
        <v>46</v>
      </c>
      <c r="BA2" s="270" t="s">
        <v>47</v>
      </c>
      <c r="BB2" s="270" t="s">
        <v>48</v>
      </c>
      <c r="BC2" s="270" t="s">
        <v>49</v>
      </c>
      <c r="BD2" s="272" t="s">
        <v>50</v>
      </c>
      <c r="BE2" s="272" t="s">
        <v>51</v>
      </c>
      <c r="BF2" s="272" t="s">
        <v>52</v>
      </c>
      <c r="BG2" s="272" t="s">
        <v>53</v>
      </c>
      <c r="BH2" s="271" t="s">
        <v>54</v>
      </c>
    </row>
    <row r="3" spans="1:60" ht="45" customHeight="1" x14ac:dyDescent="0.25">
      <c r="A3" s="261"/>
      <c r="B3" s="261"/>
      <c r="C3" s="261"/>
      <c r="D3" s="261"/>
      <c r="E3" s="261"/>
      <c r="F3" s="261"/>
      <c r="G3" s="261"/>
      <c r="H3" s="261"/>
      <c r="I3" s="261"/>
      <c r="J3" s="259"/>
      <c r="K3" s="59" t="s">
        <v>55</v>
      </c>
      <c r="L3" s="59" t="s">
        <v>78</v>
      </c>
      <c r="M3" s="59" t="s">
        <v>79</v>
      </c>
      <c r="N3" s="259"/>
      <c r="O3" s="259"/>
      <c r="P3" s="259"/>
      <c r="Q3" s="259"/>
      <c r="R3" s="259"/>
      <c r="S3" s="259"/>
      <c r="T3" s="259"/>
      <c r="U3" s="259"/>
      <c r="V3" s="259"/>
      <c r="W3" s="259"/>
      <c r="X3" s="267"/>
      <c r="Y3" s="267"/>
      <c r="Z3" s="267"/>
      <c r="AA3" s="267"/>
      <c r="AB3" s="267"/>
      <c r="AC3" s="267"/>
      <c r="AD3" s="267"/>
      <c r="AE3" s="267"/>
      <c r="AF3" s="269"/>
      <c r="AG3" s="269"/>
      <c r="AH3" s="269"/>
      <c r="AI3" s="269"/>
      <c r="AJ3" s="269"/>
      <c r="AK3" s="269"/>
      <c r="AL3" s="269"/>
      <c r="AM3" s="269"/>
      <c r="AN3" s="268"/>
      <c r="AO3" s="268"/>
      <c r="AP3" s="268"/>
      <c r="AQ3" s="268"/>
      <c r="AR3" s="268"/>
      <c r="AS3" s="268"/>
      <c r="AT3" s="268"/>
      <c r="AU3" s="268"/>
      <c r="AV3" s="270"/>
      <c r="AW3" s="270"/>
      <c r="AX3" s="270"/>
      <c r="AY3" s="270"/>
      <c r="AZ3" s="270"/>
      <c r="BA3" s="270"/>
      <c r="BB3" s="270"/>
      <c r="BC3" s="270"/>
      <c r="BD3" s="272"/>
      <c r="BE3" s="272"/>
      <c r="BF3" s="272"/>
      <c r="BG3" s="272"/>
      <c r="BH3" s="271"/>
    </row>
    <row r="4" spans="1:60" ht="45" customHeight="1" x14ac:dyDescent="0.25">
      <c r="A4" s="2" t="s">
        <v>56</v>
      </c>
      <c r="B4" s="2" t="s">
        <v>57</v>
      </c>
      <c r="C4" s="2" t="s">
        <v>58</v>
      </c>
      <c r="D4" s="2" t="s">
        <v>59</v>
      </c>
      <c r="E4" s="2" t="s">
        <v>60</v>
      </c>
      <c r="F4" s="2" t="s">
        <v>57</v>
      </c>
      <c r="G4" s="2" t="s">
        <v>61</v>
      </c>
      <c r="H4" s="2" t="s">
        <v>58</v>
      </c>
      <c r="I4" s="2" t="s">
        <v>62</v>
      </c>
      <c r="J4" s="3" t="s">
        <v>63</v>
      </c>
      <c r="K4" s="3" t="s">
        <v>64</v>
      </c>
      <c r="L4" s="3"/>
      <c r="M4" s="3" t="s">
        <v>65</v>
      </c>
      <c r="N4" s="3" t="s">
        <v>58</v>
      </c>
      <c r="O4" s="3" t="s">
        <v>66</v>
      </c>
      <c r="P4" s="3" t="s">
        <v>58</v>
      </c>
      <c r="Q4" s="3" t="s">
        <v>66</v>
      </c>
      <c r="R4" s="3" t="s">
        <v>67</v>
      </c>
      <c r="S4" s="3" t="s">
        <v>68</v>
      </c>
      <c r="T4" s="3" t="s">
        <v>58</v>
      </c>
      <c r="U4" s="3" t="s">
        <v>69</v>
      </c>
      <c r="V4" s="3" t="s">
        <v>57</v>
      </c>
      <c r="W4" s="3" t="s">
        <v>57</v>
      </c>
      <c r="X4" s="4" t="s">
        <v>57</v>
      </c>
      <c r="Y4" s="4" t="s">
        <v>70</v>
      </c>
      <c r="Z4" s="4" t="s">
        <v>71</v>
      </c>
      <c r="AA4" s="4" t="s">
        <v>72</v>
      </c>
      <c r="AB4" s="4" t="s">
        <v>72</v>
      </c>
      <c r="AC4" s="4" t="s">
        <v>66</v>
      </c>
      <c r="AD4" s="4" t="s">
        <v>73</v>
      </c>
      <c r="AE4" s="4" t="s">
        <v>58</v>
      </c>
      <c r="AF4" s="5" t="s">
        <v>57</v>
      </c>
      <c r="AG4" s="5" t="s">
        <v>70</v>
      </c>
      <c r="AH4" s="5" t="s">
        <v>71</v>
      </c>
      <c r="AI4" s="5" t="s">
        <v>72</v>
      </c>
      <c r="AJ4" s="5" t="s">
        <v>72</v>
      </c>
      <c r="AK4" s="5" t="s">
        <v>66</v>
      </c>
      <c r="AL4" s="5" t="s">
        <v>73</v>
      </c>
      <c r="AM4" s="5" t="s">
        <v>58</v>
      </c>
      <c r="AN4" s="6" t="s">
        <v>57</v>
      </c>
      <c r="AO4" s="6" t="s">
        <v>70</v>
      </c>
      <c r="AP4" s="6" t="s">
        <v>71</v>
      </c>
      <c r="AQ4" s="6" t="s">
        <v>72</v>
      </c>
      <c r="AR4" s="6" t="s">
        <v>72</v>
      </c>
      <c r="AS4" s="6" t="s">
        <v>66</v>
      </c>
      <c r="AT4" s="6" t="s">
        <v>73</v>
      </c>
      <c r="AU4" s="6" t="s">
        <v>58</v>
      </c>
      <c r="AV4" s="7" t="s">
        <v>57</v>
      </c>
      <c r="AW4" s="7" t="s">
        <v>70</v>
      </c>
      <c r="AX4" s="7" t="s">
        <v>71</v>
      </c>
      <c r="AY4" s="7" t="s">
        <v>72</v>
      </c>
      <c r="AZ4" s="7" t="s">
        <v>72</v>
      </c>
      <c r="BA4" s="7" t="s">
        <v>66</v>
      </c>
      <c r="BB4" s="7" t="s">
        <v>73</v>
      </c>
      <c r="BC4" s="7" t="s">
        <v>58</v>
      </c>
      <c r="BD4" s="60" t="s">
        <v>74</v>
      </c>
      <c r="BE4" s="60" t="s">
        <v>58</v>
      </c>
      <c r="BF4" s="60" t="s">
        <v>58</v>
      </c>
      <c r="BG4" s="60" t="s">
        <v>58</v>
      </c>
      <c r="BH4" s="271"/>
    </row>
    <row r="5" spans="1:60" ht="45" customHeight="1" x14ac:dyDescent="0.25">
      <c r="A5" s="63">
        <v>44</v>
      </c>
      <c r="B5" s="9"/>
      <c r="C5" s="10" t="s">
        <v>137</v>
      </c>
      <c r="D5" s="8"/>
      <c r="E5" s="10"/>
      <c r="F5" s="9"/>
      <c r="G5" s="11"/>
      <c r="H5" s="10"/>
      <c r="I5" s="63" t="s">
        <v>138</v>
      </c>
      <c r="J5" s="10" t="s">
        <v>80</v>
      </c>
      <c r="K5" s="10" t="s">
        <v>81</v>
      </c>
      <c r="L5" s="10" t="s">
        <v>84</v>
      </c>
      <c r="M5" s="8">
        <v>2</v>
      </c>
      <c r="N5" s="8" t="s">
        <v>75</v>
      </c>
      <c r="O5" s="10" t="str">
        <f>IF(H5="","",VLOOKUP(H5,[1]dato!$A$2:$B$43,2,FALSE))</f>
        <v/>
      </c>
      <c r="P5" s="10" t="s">
        <v>83</v>
      </c>
      <c r="Q5" s="10" t="str">
        <f>IF(H5="","",VLOOKUP(P5,[1]dato!$A$2:$B$152,2,FALSE))</f>
        <v/>
      </c>
      <c r="R5" s="8"/>
      <c r="S5" s="10" t="s">
        <v>85</v>
      </c>
      <c r="T5" s="12">
        <v>1</v>
      </c>
      <c r="U5" s="13" t="s">
        <v>82</v>
      </c>
      <c r="V5" s="9">
        <v>43709</v>
      </c>
      <c r="W5" s="9">
        <v>43830</v>
      </c>
      <c r="X5" s="9">
        <v>43830</v>
      </c>
      <c r="Y5" s="10" t="s">
        <v>86</v>
      </c>
      <c r="Z5" s="10">
        <v>2</v>
      </c>
      <c r="AA5" s="14">
        <f>(IF(Z5="","",IF(OR($M5=0,$M5="",X5=""),"",Z5/$M5)))</f>
        <v>1</v>
      </c>
      <c r="AB5" s="12">
        <f>(IF(OR($T5="",AA5=""),"",IF(OR($T5=0,AA5=0),0,IF((AA5*100%)/$T5&gt;100%,100%,(AA5*100%)/$T5))))</f>
        <v>1</v>
      </c>
      <c r="AC5" s="11" t="str">
        <f>IF(Z5="","",IF(AB5&lt;100%, IF(AB5&lt;25%, "ROJO","AMARILLO"), IF(AB5=100%, "OK", "AMARILLO")))</f>
        <v>OK</v>
      </c>
      <c r="AD5" s="61" t="s">
        <v>87</v>
      </c>
      <c r="AE5" s="10"/>
      <c r="AF5" s="9"/>
      <c r="AG5" s="10"/>
      <c r="AH5" s="10"/>
      <c r="AI5" s="14" t="str">
        <f>IF(AH5="","",IF(OR($M5=0,$M5="",AF5=""),"",AH5/$M5))</f>
        <v/>
      </c>
      <c r="AJ5" s="14" t="str">
        <f>IF(OR($T5="",AI5=""),"",IF(OR($T5=0,AI5=0),0,IF((AI5*100%)/$T5&gt;100%,100%,(AI5*100%)/$T5)))</f>
        <v/>
      </c>
      <c r="AK5" s="11" t="str">
        <f>IF(AH5="","",IF(AF5="","FALTA FECHA SEGUIMIENTO",IF(AF5&gt;$W5,IF(AJ5=100%,"OK","ROJO"),IF(AJ5&lt;ROUND(DAYS360($V5,AF5,FALSE),0)/ROUND(DAYS360($V5,$W5,FALSE),-1),"ROJO",IF(AJ5=100%,"OK","AMARILLO")))))</f>
        <v/>
      </c>
      <c r="AL5" s="10"/>
      <c r="AM5" s="10"/>
      <c r="AN5" s="10"/>
      <c r="AO5" s="10"/>
      <c r="AP5" s="10"/>
      <c r="AQ5" s="14" t="str">
        <f>(IF(AP5="","",IF(OR($M5=0,$M5="",AN5=""),"",AP5/$M5)))</f>
        <v/>
      </c>
      <c r="AR5" s="12" t="str">
        <f>IF(OR($T5="",AQ5=""),"",IF(OR($T5=0,AQ5=0),0,IF((AQ5*100%)/$T5&gt;100%,100%,(AQ5*100%)/$T5)))</f>
        <v/>
      </c>
      <c r="AS5" s="11" t="str">
        <f>IF(AP5="","",IF(AN5="","FALTA FECHA SEGUIMIENTO",IF(AN5&gt;$W5,IF(AR5=100%,"OK","ROJO"),IF(AR5&lt;ROUND(DAYS360($V5,AN5,FALSE),0)/ROUND(DAYS360($V5,$W5,FALSE),-1),"ROJO",IF(AR5=100%,"OK","AMARILLO")))))</f>
        <v/>
      </c>
      <c r="AT5" s="10"/>
      <c r="AU5" s="10"/>
      <c r="AV5" s="10"/>
      <c r="AW5" s="10"/>
      <c r="AX5" s="10"/>
      <c r="AY5" s="14" t="str">
        <f>(IF(AX5="","",IF(OR($M5=0,$M5="",AV5=""),"",AX5/$M5)))</f>
        <v/>
      </c>
      <c r="AZ5" s="12" t="str">
        <f>IF(OR($T5="",AY5=""),"",IF(OR($T5=0,AY5=0),0,IF((AY5*100%)/$T5&gt;100%,100%,(AY5*100%)/$T5)))</f>
        <v/>
      </c>
      <c r="BA5" s="11" t="str">
        <f>IF(AX5="","",IF(AV5="","FALTA FECHA SEGUIMIENTO",IF(AV5&gt;$W5,IF(AZ5=100%,"OK","ROJO"),IF(AZ5&lt;ROUND(DAYS360($V5,AV5,FALSE),0)/ROUND(DAYS360($V5,$W5,FALSE),-1),"ROJO",IF(AZ5=100%,"OK","AMARILLO")))))</f>
        <v/>
      </c>
      <c r="BB5" s="10"/>
      <c r="BC5" s="10"/>
      <c r="BD5" s="55" t="str">
        <f>IF(AB5=100%,"CUMPLIDA","PENDIENTE")</f>
        <v>CUMPLIDA</v>
      </c>
      <c r="BE5" s="16"/>
      <c r="BF5" s="17" t="s">
        <v>136</v>
      </c>
      <c r="BG5" s="10"/>
      <c r="BH5" s="8"/>
    </row>
    <row r="6" spans="1:60" ht="45" customHeight="1" x14ac:dyDescent="0.25">
      <c r="A6" s="63">
        <v>44</v>
      </c>
      <c r="B6" s="9"/>
      <c r="C6" s="10" t="s">
        <v>137</v>
      </c>
      <c r="D6" s="8"/>
      <c r="E6" s="10"/>
      <c r="F6" s="9"/>
      <c r="G6" s="11"/>
      <c r="H6" s="10"/>
      <c r="I6" s="63" t="s">
        <v>139</v>
      </c>
      <c r="J6" s="10" t="s">
        <v>80</v>
      </c>
      <c r="K6" s="10" t="s">
        <v>81</v>
      </c>
      <c r="L6" s="10" t="s">
        <v>84</v>
      </c>
      <c r="M6" s="8">
        <v>2</v>
      </c>
      <c r="N6" s="8" t="s">
        <v>75</v>
      </c>
      <c r="O6" s="10" t="str">
        <f>IF(H6="","",VLOOKUP(H6,[1]dato!$A$2:$B$43,2,FALSE))</f>
        <v/>
      </c>
      <c r="P6" s="10" t="s">
        <v>83</v>
      </c>
      <c r="Q6" s="10" t="str">
        <f>IF(H6="","",VLOOKUP(P6,[1]dato!$A$2:$B$152,2,FALSE))</f>
        <v/>
      </c>
      <c r="R6" s="8"/>
      <c r="S6" s="10" t="s">
        <v>85</v>
      </c>
      <c r="T6" s="12">
        <v>1</v>
      </c>
      <c r="U6" s="13" t="s">
        <v>82</v>
      </c>
      <c r="V6" s="9">
        <v>43710</v>
      </c>
      <c r="W6" s="9">
        <v>43831</v>
      </c>
      <c r="X6" s="9">
        <v>43830</v>
      </c>
      <c r="Y6" s="10" t="s">
        <v>86</v>
      </c>
      <c r="Z6" s="10">
        <v>2</v>
      </c>
      <c r="AA6" s="14">
        <f>(IF(Z6="","",IF(OR($M6=0,$M6="",X6=""),"",Z6/$M6)))</f>
        <v>1</v>
      </c>
      <c r="AB6" s="12">
        <f t="shared" ref="AB6:AB13" si="0">(IF(OR($T6="",AA6=""),"",IF(OR($T6=0,AA6=0),0,IF((AA6*100%)/$T6&gt;100%,100%,(AA6*100%)/$T6))))</f>
        <v>1</v>
      </c>
      <c r="AC6" s="11" t="str">
        <f t="shared" ref="AC6:AC13" si="1">IF(Z6="","",IF(AB6&lt;100%, IF(AB6&lt;25%, "ROJO","AMARILLO"), IF(AB6=100%, "OK", "AMARILLO")))</f>
        <v>OK</v>
      </c>
      <c r="AD6" s="61" t="s">
        <v>87</v>
      </c>
      <c r="AE6" s="10"/>
      <c r="AF6" s="9"/>
      <c r="AG6" s="10"/>
      <c r="AH6" s="10"/>
      <c r="AI6" s="14"/>
      <c r="AJ6" s="14"/>
      <c r="AK6" s="11"/>
      <c r="AL6" s="10"/>
      <c r="AM6" s="10"/>
      <c r="AN6" s="10"/>
      <c r="AO6" s="10"/>
      <c r="AP6" s="10"/>
      <c r="AQ6" s="14"/>
      <c r="AR6" s="12"/>
      <c r="AS6" s="11"/>
      <c r="AT6" s="10"/>
      <c r="AU6" s="10"/>
      <c r="AV6" s="10"/>
      <c r="AW6" s="10"/>
      <c r="AX6" s="10"/>
      <c r="AY6" s="14"/>
      <c r="AZ6" s="12"/>
      <c r="BA6" s="11"/>
      <c r="BB6" s="10"/>
      <c r="BC6" s="10"/>
      <c r="BD6" s="55" t="str">
        <f t="shared" ref="BD6:BD13" si="2">IF(AB6=100%,"CUMPLIDA","PENDIENTE")</f>
        <v>CUMPLIDA</v>
      </c>
      <c r="BE6" s="16"/>
      <c r="BF6" s="17" t="s">
        <v>136</v>
      </c>
      <c r="BG6" s="10"/>
      <c r="BH6" s="8"/>
    </row>
    <row r="7" spans="1:60" ht="45" customHeight="1" x14ac:dyDescent="0.25">
      <c r="A7" s="63">
        <v>44</v>
      </c>
      <c r="B7" s="9"/>
      <c r="C7" s="10" t="s">
        <v>137</v>
      </c>
      <c r="D7" s="8"/>
      <c r="E7" s="10"/>
      <c r="F7" s="9"/>
      <c r="G7" s="11"/>
      <c r="H7" s="10"/>
      <c r="I7" s="63" t="s">
        <v>140</v>
      </c>
      <c r="J7" s="10" t="s">
        <v>96</v>
      </c>
      <c r="K7" s="10" t="s">
        <v>97</v>
      </c>
      <c r="L7" s="10" t="s">
        <v>76</v>
      </c>
      <c r="M7" s="8">
        <v>1</v>
      </c>
      <c r="N7" s="8" t="s">
        <v>75</v>
      </c>
      <c r="O7" s="10"/>
      <c r="P7" s="10" t="s">
        <v>98</v>
      </c>
      <c r="Q7" s="10"/>
      <c r="R7" s="8"/>
      <c r="S7" s="10" t="s">
        <v>135</v>
      </c>
      <c r="T7" s="12">
        <v>1</v>
      </c>
      <c r="U7" s="10" t="s">
        <v>76</v>
      </c>
      <c r="V7" s="9">
        <v>43709</v>
      </c>
      <c r="W7" s="9">
        <v>43830</v>
      </c>
      <c r="X7" s="9">
        <v>43830</v>
      </c>
      <c r="Y7" s="10"/>
      <c r="Z7" s="10">
        <v>1</v>
      </c>
      <c r="AA7" s="14">
        <f>(IF(Z7="","",IF(OR($M7=0,$M7="",X7=""),"",Z7/$M7)))</f>
        <v>1</v>
      </c>
      <c r="AB7" s="12">
        <f t="shared" si="0"/>
        <v>1</v>
      </c>
      <c r="AC7" s="11" t="str">
        <f t="shared" si="1"/>
        <v>OK</v>
      </c>
      <c r="AD7" s="61" t="s">
        <v>99</v>
      </c>
      <c r="AE7" s="10"/>
      <c r="AF7" s="9"/>
      <c r="AG7" s="10"/>
      <c r="AH7" s="10"/>
      <c r="AI7" s="14"/>
      <c r="AJ7" s="14"/>
      <c r="AK7" s="11"/>
      <c r="AL7" s="10"/>
      <c r="AM7" s="10"/>
      <c r="AN7" s="10"/>
      <c r="AO7" s="10"/>
      <c r="AP7" s="10"/>
      <c r="AQ7" s="14"/>
      <c r="AR7" s="12"/>
      <c r="AS7" s="11"/>
      <c r="AT7" s="10"/>
      <c r="AU7" s="10"/>
      <c r="AV7" s="10"/>
      <c r="AW7" s="10"/>
      <c r="AX7" s="10"/>
      <c r="AY7" s="14"/>
      <c r="AZ7" s="12"/>
      <c r="BA7" s="11"/>
      <c r="BB7" s="10"/>
      <c r="BC7" s="10"/>
      <c r="BD7" s="55" t="str">
        <f t="shared" si="2"/>
        <v>CUMPLIDA</v>
      </c>
      <c r="BE7" s="16"/>
      <c r="BF7" s="17" t="s">
        <v>136</v>
      </c>
      <c r="BG7" s="10"/>
      <c r="BH7" s="8"/>
    </row>
    <row r="8" spans="1:60" ht="45" customHeight="1" x14ac:dyDescent="0.25">
      <c r="A8" s="256">
        <v>70</v>
      </c>
      <c r="B8" s="9"/>
      <c r="C8" s="10" t="s">
        <v>137</v>
      </c>
      <c r="D8" s="8"/>
      <c r="E8" s="10"/>
      <c r="F8" s="9"/>
      <c r="G8" s="11"/>
      <c r="H8" s="10"/>
      <c r="I8" s="257" t="s">
        <v>141</v>
      </c>
      <c r="J8" s="10" t="s">
        <v>88</v>
      </c>
      <c r="K8" s="10" t="s">
        <v>89</v>
      </c>
      <c r="L8" s="10" t="s">
        <v>93</v>
      </c>
      <c r="M8" s="18">
        <v>1</v>
      </c>
      <c r="N8" s="8" t="s">
        <v>75</v>
      </c>
      <c r="O8" s="10"/>
      <c r="P8" s="19" t="s">
        <v>92</v>
      </c>
      <c r="Q8" s="10"/>
      <c r="R8" s="8"/>
      <c r="S8" s="10" t="s">
        <v>91</v>
      </c>
      <c r="T8" s="12">
        <v>1</v>
      </c>
      <c r="U8" s="10" t="s">
        <v>90</v>
      </c>
      <c r="V8" s="20">
        <v>43464</v>
      </c>
      <c r="W8" s="20" t="s">
        <v>134</v>
      </c>
      <c r="X8" s="9">
        <v>43830</v>
      </c>
      <c r="Y8" s="21" t="s">
        <v>94</v>
      </c>
      <c r="Z8" s="22">
        <v>1</v>
      </c>
      <c r="AA8" s="14">
        <f>(IF(Z8="","",IF(OR($M8=0,$M8="",X8=""),"",Z8/$M8)))</f>
        <v>1</v>
      </c>
      <c r="AB8" s="12">
        <f t="shared" si="0"/>
        <v>1</v>
      </c>
      <c r="AC8" s="11" t="str">
        <f t="shared" si="1"/>
        <v>OK</v>
      </c>
      <c r="AD8" s="61" t="s">
        <v>95</v>
      </c>
      <c r="AE8" s="10"/>
      <c r="AF8" s="9"/>
      <c r="AG8" s="21"/>
      <c r="AH8" s="8"/>
      <c r="AI8" s="14"/>
      <c r="AJ8" s="14"/>
      <c r="AK8" s="11"/>
      <c r="AL8" s="23"/>
      <c r="AM8" s="10"/>
      <c r="AN8" s="10"/>
      <c r="AO8" s="10"/>
      <c r="AP8" s="10"/>
      <c r="AQ8" s="14"/>
      <c r="AR8" s="12"/>
      <c r="AS8" s="11"/>
      <c r="AT8" s="10"/>
      <c r="AU8" s="10"/>
      <c r="AV8" s="10"/>
      <c r="AW8" s="10"/>
      <c r="AX8" s="10"/>
      <c r="AY8" s="14"/>
      <c r="AZ8" s="12"/>
      <c r="BA8" s="11"/>
      <c r="BB8" s="10"/>
      <c r="BC8" s="10"/>
      <c r="BD8" s="55" t="str">
        <f t="shared" si="2"/>
        <v>CUMPLIDA</v>
      </c>
      <c r="BE8" s="8"/>
      <c r="BF8" s="17" t="s">
        <v>136</v>
      </c>
      <c r="BG8" s="10"/>
      <c r="BH8" s="8"/>
    </row>
    <row r="9" spans="1:60" ht="45" customHeight="1" x14ac:dyDescent="0.25">
      <c r="A9" s="256"/>
      <c r="B9" s="9"/>
      <c r="C9" s="10" t="s">
        <v>137</v>
      </c>
      <c r="D9" s="8"/>
      <c r="E9" s="10"/>
      <c r="F9" s="9"/>
      <c r="G9" s="11"/>
      <c r="H9" s="10"/>
      <c r="I9" s="257"/>
      <c r="J9" s="10" t="s">
        <v>100</v>
      </c>
      <c r="K9" s="10" t="s">
        <v>131</v>
      </c>
      <c r="L9" s="10" t="s">
        <v>101</v>
      </c>
      <c r="M9" s="8">
        <v>12</v>
      </c>
      <c r="N9" s="8" t="s">
        <v>75</v>
      </c>
      <c r="O9" s="10"/>
      <c r="P9" s="19" t="s">
        <v>102</v>
      </c>
      <c r="Q9" s="10"/>
      <c r="R9" s="8"/>
      <c r="S9" s="10" t="s">
        <v>132</v>
      </c>
      <c r="T9" s="12">
        <v>1</v>
      </c>
      <c r="U9" s="10" t="s">
        <v>103</v>
      </c>
      <c r="V9" s="20">
        <v>43465</v>
      </c>
      <c r="W9" s="20" t="s">
        <v>134</v>
      </c>
      <c r="X9" s="9">
        <v>43830</v>
      </c>
      <c r="Y9" s="10" t="s">
        <v>104</v>
      </c>
      <c r="Z9" s="24">
        <v>12</v>
      </c>
      <c r="AA9" s="14">
        <f t="shared" ref="AA9:AA13" si="3">(IF(Z9="","",IF(OR($M9=0,$M9="",X9=""),"",Z9/$M9)))</f>
        <v>1</v>
      </c>
      <c r="AB9" s="12">
        <f t="shared" si="0"/>
        <v>1</v>
      </c>
      <c r="AC9" s="11" t="str">
        <f t="shared" si="1"/>
        <v>OK</v>
      </c>
      <c r="AD9" s="61" t="s">
        <v>105</v>
      </c>
      <c r="AE9" s="10"/>
      <c r="AF9" s="9"/>
      <c r="AG9" s="10"/>
      <c r="AH9" s="8"/>
      <c r="AI9" s="14"/>
      <c r="AJ9" s="14"/>
      <c r="AK9" s="11"/>
      <c r="AL9" s="23"/>
      <c r="AM9" s="10"/>
      <c r="AN9" s="10"/>
      <c r="AO9" s="10"/>
      <c r="AP9" s="10"/>
      <c r="AQ9" s="14"/>
      <c r="AR9" s="12"/>
      <c r="AS9" s="11"/>
      <c r="AT9" s="10"/>
      <c r="AU9" s="10"/>
      <c r="AV9" s="10"/>
      <c r="AW9" s="10"/>
      <c r="AX9" s="10"/>
      <c r="AY9" s="14"/>
      <c r="AZ9" s="12"/>
      <c r="BA9" s="11"/>
      <c r="BB9" s="10"/>
      <c r="BC9" s="10"/>
      <c r="BD9" s="55" t="str">
        <f t="shared" si="2"/>
        <v>CUMPLIDA</v>
      </c>
      <c r="BE9" s="8"/>
      <c r="BF9" s="17" t="s">
        <v>136</v>
      </c>
      <c r="BG9" s="23"/>
      <c r="BH9" s="8"/>
    </row>
    <row r="10" spans="1:60" ht="45" customHeight="1" x14ac:dyDescent="0.25">
      <c r="A10" s="64">
        <v>70</v>
      </c>
      <c r="B10" s="9"/>
      <c r="C10" s="10" t="s">
        <v>137</v>
      </c>
      <c r="D10" s="8"/>
      <c r="E10" s="10"/>
      <c r="F10" s="9"/>
      <c r="G10" s="11"/>
      <c r="H10" s="10"/>
      <c r="I10" s="65" t="s">
        <v>142</v>
      </c>
      <c r="J10" s="10" t="s">
        <v>106</v>
      </c>
      <c r="K10" s="25" t="s">
        <v>107</v>
      </c>
      <c r="L10" s="25" t="s">
        <v>111</v>
      </c>
      <c r="M10" s="8">
        <v>1</v>
      </c>
      <c r="N10" s="8" t="s">
        <v>75</v>
      </c>
      <c r="O10" s="10"/>
      <c r="P10" s="10" t="s">
        <v>109</v>
      </c>
      <c r="Q10" s="10"/>
      <c r="R10" s="8"/>
      <c r="S10" s="10" t="s">
        <v>108</v>
      </c>
      <c r="T10" s="12">
        <v>1</v>
      </c>
      <c r="U10" s="10" t="s">
        <v>110</v>
      </c>
      <c r="V10" s="20">
        <v>43435</v>
      </c>
      <c r="W10" s="20">
        <v>43617</v>
      </c>
      <c r="X10" s="9">
        <v>43830</v>
      </c>
      <c r="Y10" s="10" t="s">
        <v>94</v>
      </c>
      <c r="Z10" s="8">
        <v>1</v>
      </c>
      <c r="AA10" s="14">
        <f t="shared" si="3"/>
        <v>1</v>
      </c>
      <c r="AB10" s="12">
        <f t="shared" si="0"/>
        <v>1</v>
      </c>
      <c r="AC10" s="11" t="str">
        <f t="shared" si="1"/>
        <v>OK</v>
      </c>
      <c r="AD10" s="62" t="s">
        <v>95</v>
      </c>
      <c r="AE10" s="10"/>
      <c r="AF10" s="9"/>
      <c r="AG10" s="10"/>
      <c r="AH10" s="8"/>
      <c r="AI10" s="14"/>
      <c r="AJ10" s="14"/>
      <c r="AK10" s="11"/>
      <c r="AL10" s="10"/>
      <c r="AM10" s="10"/>
      <c r="AN10" s="10"/>
      <c r="AO10" s="10"/>
      <c r="AP10" s="10"/>
      <c r="AQ10" s="14"/>
      <c r="AR10" s="12"/>
      <c r="AS10" s="11"/>
      <c r="AT10" s="10"/>
      <c r="AU10" s="10"/>
      <c r="AV10" s="10"/>
      <c r="AW10" s="10"/>
      <c r="AX10" s="10"/>
      <c r="AY10" s="14"/>
      <c r="AZ10" s="12"/>
      <c r="BA10" s="11"/>
      <c r="BB10" s="10"/>
      <c r="BC10" s="10"/>
      <c r="BD10" s="55" t="str">
        <f t="shared" si="2"/>
        <v>CUMPLIDA</v>
      </c>
      <c r="BE10" s="8"/>
      <c r="BF10" s="17" t="s">
        <v>136</v>
      </c>
      <c r="BG10" s="10"/>
      <c r="BH10" s="8"/>
    </row>
    <row r="11" spans="1:60" ht="45" customHeight="1" x14ac:dyDescent="0.25">
      <c r="A11" s="64">
        <v>67</v>
      </c>
      <c r="B11" s="9"/>
      <c r="C11" s="10" t="s">
        <v>137</v>
      </c>
      <c r="D11" s="8"/>
      <c r="E11" s="10"/>
      <c r="F11" s="9"/>
      <c r="G11" s="11"/>
      <c r="H11" s="10"/>
      <c r="I11" s="66" t="s">
        <v>143</v>
      </c>
      <c r="J11" s="10" t="s">
        <v>113</v>
      </c>
      <c r="K11" s="10" t="s">
        <v>112</v>
      </c>
      <c r="L11" s="10" t="s">
        <v>114</v>
      </c>
      <c r="M11" s="8">
        <v>1</v>
      </c>
      <c r="N11" s="8" t="s">
        <v>75</v>
      </c>
      <c r="O11" s="10"/>
      <c r="P11" s="10" t="s">
        <v>122</v>
      </c>
      <c r="Q11" s="10"/>
      <c r="R11" s="8"/>
      <c r="S11" s="10" t="s">
        <v>115</v>
      </c>
      <c r="T11" s="12">
        <v>1</v>
      </c>
      <c r="U11" s="10" t="s">
        <v>114</v>
      </c>
      <c r="V11" s="9">
        <v>43344</v>
      </c>
      <c r="W11" s="9">
        <v>43511</v>
      </c>
      <c r="X11" s="9">
        <v>43830</v>
      </c>
      <c r="Y11" s="21" t="s">
        <v>116</v>
      </c>
      <c r="Z11" s="26">
        <v>1</v>
      </c>
      <c r="AA11" s="14">
        <f t="shared" si="3"/>
        <v>1</v>
      </c>
      <c r="AB11" s="12">
        <f t="shared" si="0"/>
        <v>1</v>
      </c>
      <c r="AC11" s="11" t="str">
        <f t="shared" si="1"/>
        <v>OK</v>
      </c>
      <c r="AD11" s="62" t="s">
        <v>117</v>
      </c>
      <c r="AE11" s="21"/>
      <c r="AF11" s="9"/>
      <c r="AG11" s="10"/>
      <c r="AH11" s="26"/>
      <c r="AI11" s="14"/>
      <c r="AJ11" s="14"/>
      <c r="AK11" s="11"/>
      <c r="AL11" s="21"/>
      <c r="AM11" s="10"/>
      <c r="AN11" s="27"/>
      <c r="AO11" s="10"/>
      <c r="AP11" s="10"/>
      <c r="AQ11" s="14"/>
      <c r="AR11" s="12"/>
      <c r="AS11" s="11"/>
      <c r="AT11" s="10"/>
      <c r="AU11" s="10"/>
      <c r="AV11" s="27"/>
      <c r="AW11" s="10"/>
      <c r="AX11" s="10"/>
      <c r="AY11" s="14"/>
      <c r="AZ11" s="12"/>
      <c r="BA11" s="11"/>
      <c r="BB11" s="10"/>
      <c r="BC11" s="10"/>
      <c r="BD11" s="55" t="str">
        <f t="shared" si="2"/>
        <v>CUMPLIDA</v>
      </c>
      <c r="BE11" s="8"/>
      <c r="BF11" s="17" t="s">
        <v>136</v>
      </c>
      <c r="BG11" s="21"/>
      <c r="BH11" s="8"/>
    </row>
    <row r="12" spans="1:60" ht="45" customHeight="1" x14ac:dyDescent="0.25">
      <c r="A12" s="64">
        <v>67</v>
      </c>
      <c r="B12" s="9"/>
      <c r="C12" s="10" t="s">
        <v>137</v>
      </c>
      <c r="D12" s="8"/>
      <c r="E12" s="10"/>
      <c r="F12" s="9"/>
      <c r="G12" s="11"/>
      <c r="H12" s="10"/>
      <c r="I12" s="66" t="s">
        <v>143</v>
      </c>
      <c r="J12" s="10" t="s">
        <v>118</v>
      </c>
      <c r="K12" s="10" t="s">
        <v>119</v>
      </c>
      <c r="L12" s="10" t="s">
        <v>120</v>
      </c>
      <c r="M12" s="8">
        <v>1</v>
      </c>
      <c r="N12" s="8" t="s">
        <v>75</v>
      </c>
      <c r="O12" s="10"/>
      <c r="P12" s="10" t="s">
        <v>121</v>
      </c>
      <c r="Q12" s="10"/>
      <c r="R12" s="8"/>
      <c r="S12" s="10" t="s">
        <v>123</v>
      </c>
      <c r="T12" s="12">
        <v>1</v>
      </c>
      <c r="U12" s="10" t="s">
        <v>120</v>
      </c>
      <c r="V12" s="9">
        <v>43344</v>
      </c>
      <c r="W12" s="9">
        <v>43511</v>
      </c>
      <c r="X12" s="9">
        <v>43830</v>
      </c>
      <c r="Y12" s="21" t="s">
        <v>116</v>
      </c>
      <c r="Z12" s="26">
        <v>1</v>
      </c>
      <c r="AA12" s="14">
        <f t="shared" si="3"/>
        <v>1</v>
      </c>
      <c r="AB12" s="12">
        <f t="shared" si="0"/>
        <v>1</v>
      </c>
      <c r="AC12" s="11" t="str">
        <f t="shared" si="1"/>
        <v>OK</v>
      </c>
      <c r="AD12" s="62" t="s">
        <v>117</v>
      </c>
      <c r="AE12" s="21"/>
      <c r="AF12" s="9"/>
      <c r="AG12" s="21"/>
      <c r="AH12" s="28"/>
      <c r="AI12" s="14"/>
      <c r="AJ12" s="12"/>
      <c r="AK12" s="11"/>
      <c r="AL12" s="21"/>
      <c r="AM12" s="10"/>
      <c r="AN12" s="10"/>
      <c r="AO12" s="10"/>
      <c r="AP12" s="10"/>
      <c r="AQ12" s="14"/>
      <c r="AR12" s="12"/>
      <c r="AS12" s="11"/>
      <c r="AT12" s="10"/>
      <c r="AU12" s="10"/>
      <c r="AV12" s="10"/>
      <c r="AW12" s="10"/>
      <c r="AX12" s="10"/>
      <c r="AY12" s="14"/>
      <c r="AZ12" s="12"/>
      <c r="BA12" s="11"/>
      <c r="BB12" s="10"/>
      <c r="BC12" s="10"/>
      <c r="BD12" s="55" t="str">
        <f t="shared" si="2"/>
        <v>CUMPLIDA</v>
      </c>
      <c r="BE12" s="8"/>
      <c r="BF12" s="17" t="s">
        <v>136</v>
      </c>
      <c r="BG12" s="21"/>
      <c r="BH12" s="8"/>
    </row>
    <row r="13" spans="1:60" ht="45" customHeight="1" x14ac:dyDescent="0.25">
      <c r="A13" s="64">
        <v>67</v>
      </c>
      <c r="B13" s="9"/>
      <c r="C13" s="10" t="s">
        <v>137</v>
      </c>
      <c r="D13" s="8"/>
      <c r="E13" s="10"/>
      <c r="F13" s="9"/>
      <c r="G13" s="29"/>
      <c r="H13" s="10"/>
      <c r="I13" s="66" t="s">
        <v>144</v>
      </c>
      <c r="J13" s="10" t="s">
        <v>124</v>
      </c>
      <c r="K13" s="10" t="s">
        <v>125</v>
      </c>
      <c r="L13" s="10" t="s">
        <v>126</v>
      </c>
      <c r="M13" s="8">
        <v>1</v>
      </c>
      <c r="N13" s="8" t="s">
        <v>75</v>
      </c>
      <c r="O13" s="10"/>
      <c r="P13" s="10" t="s">
        <v>127</v>
      </c>
      <c r="Q13" s="10"/>
      <c r="R13" s="8"/>
      <c r="S13" s="10" t="s">
        <v>128</v>
      </c>
      <c r="T13" s="12">
        <v>1</v>
      </c>
      <c r="U13" s="10" t="s">
        <v>126</v>
      </c>
      <c r="V13" s="9">
        <v>43344</v>
      </c>
      <c r="W13" s="9">
        <v>43511</v>
      </c>
      <c r="X13" s="9">
        <v>43830</v>
      </c>
      <c r="Y13" s="10" t="s">
        <v>129</v>
      </c>
      <c r="Z13" s="8">
        <v>1</v>
      </c>
      <c r="AA13" s="14">
        <f t="shared" si="3"/>
        <v>1</v>
      </c>
      <c r="AB13" s="12">
        <f t="shared" si="0"/>
        <v>1</v>
      </c>
      <c r="AC13" s="11" t="str">
        <f t="shared" si="1"/>
        <v>OK</v>
      </c>
      <c r="AD13" s="62" t="s">
        <v>130</v>
      </c>
      <c r="AE13" s="10"/>
      <c r="AF13" s="9"/>
      <c r="AG13" s="10"/>
      <c r="AH13" s="8"/>
      <c r="AI13" s="14"/>
      <c r="AJ13" s="14"/>
      <c r="AK13" s="11"/>
      <c r="AL13" s="30"/>
      <c r="AM13" s="10"/>
      <c r="AN13" s="10"/>
      <c r="AO13" s="10"/>
      <c r="AP13" s="10"/>
      <c r="AQ13" s="14"/>
      <c r="AR13" s="12"/>
      <c r="AS13" s="11"/>
      <c r="AT13" s="10"/>
      <c r="AU13" s="10"/>
      <c r="AV13" s="10"/>
      <c r="AW13" s="10"/>
      <c r="AX13" s="10"/>
      <c r="AY13" s="14"/>
      <c r="AZ13" s="12"/>
      <c r="BA13" s="11"/>
      <c r="BB13" s="10"/>
      <c r="BC13" s="10"/>
      <c r="BD13" s="55" t="str">
        <f t="shared" si="2"/>
        <v>CUMPLIDA</v>
      </c>
      <c r="BE13" s="8"/>
      <c r="BF13" s="17" t="s">
        <v>136</v>
      </c>
      <c r="BG13" s="30"/>
      <c r="BH13" s="8"/>
    </row>
    <row r="14" spans="1:60" ht="45" customHeight="1" x14ac:dyDescent="0.25">
      <c r="A14" s="8"/>
      <c r="B14" s="9"/>
      <c r="C14" s="10"/>
      <c r="D14" s="8"/>
      <c r="E14" s="10"/>
      <c r="F14" s="9"/>
      <c r="G14" s="11"/>
      <c r="H14" s="10"/>
      <c r="I14" s="10"/>
      <c r="J14" s="10"/>
      <c r="K14" s="10"/>
      <c r="L14" s="10"/>
      <c r="M14" s="8"/>
      <c r="N14" s="8"/>
      <c r="O14" s="10"/>
      <c r="P14" s="10"/>
      <c r="Q14" s="10"/>
      <c r="R14" s="8"/>
      <c r="S14" s="10"/>
      <c r="T14" s="12"/>
      <c r="U14" s="10"/>
      <c r="V14" s="9"/>
      <c r="W14" s="9"/>
      <c r="X14" s="9"/>
      <c r="Y14" s="10"/>
      <c r="Z14" s="28"/>
      <c r="AA14" s="14"/>
      <c r="AB14" s="12"/>
      <c r="AC14" s="11"/>
      <c r="AD14" s="21"/>
      <c r="AE14" s="10"/>
      <c r="AF14" s="9"/>
      <c r="AG14" s="10"/>
      <c r="AH14" s="8"/>
      <c r="AI14" s="14"/>
      <c r="AJ14" s="14"/>
      <c r="AK14" s="11"/>
      <c r="AL14" s="10"/>
      <c r="AM14" s="10"/>
      <c r="AN14" s="10"/>
      <c r="AO14" s="10"/>
      <c r="AP14" s="10"/>
      <c r="AQ14" s="14"/>
      <c r="AR14" s="12"/>
      <c r="AS14" s="11"/>
      <c r="AT14" s="10"/>
      <c r="AU14" s="10"/>
      <c r="AV14" s="10"/>
      <c r="AW14" s="10"/>
      <c r="AX14" s="10"/>
      <c r="AY14" s="14"/>
      <c r="AZ14" s="12"/>
      <c r="BA14" s="11"/>
      <c r="BB14" s="10"/>
      <c r="BC14" s="10"/>
      <c r="BD14" s="15"/>
      <c r="BE14" s="8"/>
      <c r="BF14" s="54"/>
      <c r="BG14" s="8"/>
      <c r="BH14" s="8"/>
    </row>
    <row r="15" spans="1:60" ht="45" customHeight="1" x14ac:dyDescent="0.25">
      <c r="A15" s="8"/>
      <c r="B15" s="9"/>
      <c r="C15" s="10"/>
      <c r="D15" s="8"/>
      <c r="E15" s="10"/>
      <c r="F15" s="9"/>
      <c r="G15" s="11"/>
      <c r="H15" s="10"/>
      <c r="I15" s="10"/>
      <c r="J15" s="10"/>
      <c r="K15" s="10"/>
      <c r="L15" s="10"/>
      <c r="M15" s="8"/>
      <c r="N15" s="8"/>
      <c r="O15" s="10"/>
      <c r="P15" s="10"/>
      <c r="Q15" s="10"/>
      <c r="R15" s="8"/>
      <c r="S15" s="10"/>
      <c r="T15" s="12"/>
      <c r="U15" s="10"/>
      <c r="V15" s="9"/>
      <c r="W15" s="9"/>
      <c r="X15" s="20"/>
      <c r="Y15" s="21"/>
      <c r="Z15" s="26"/>
      <c r="AA15" s="14"/>
      <c r="AB15" s="12"/>
      <c r="AC15" s="11"/>
      <c r="AD15" s="21"/>
      <c r="AE15" s="21"/>
      <c r="AF15" s="9"/>
      <c r="AG15" s="21"/>
      <c r="AH15" s="28"/>
      <c r="AI15" s="14"/>
      <c r="AJ15" s="12"/>
      <c r="AK15" s="11"/>
      <c r="AL15" s="21"/>
      <c r="AM15" s="10"/>
      <c r="AN15" s="10"/>
      <c r="AO15" s="10"/>
      <c r="AP15" s="10"/>
      <c r="AQ15" s="14"/>
      <c r="AR15" s="12"/>
      <c r="AS15" s="11"/>
      <c r="AT15" s="10"/>
      <c r="AU15" s="10"/>
      <c r="AV15" s="10"/>
      <c r="AW15" s="10"/>
      <c r="AX15" s="10"/>
      <c r="AY15" s="14"/>
      <c r="AZ15" s="12"/>
      <c r="BA15" s="11"/>
      <c r="BB15" s="10"/>
      <c r="BC15" s="10"/>
      <c r="BD15" s="15"/>
      <c r="BE15" s="8"/>
      <c r="BF15" s="54"/>
      <c r="BG15" s="8"/>
      <c r="BH15" s="8"/>
    </row>
    <row r="16" spans="1:60" ht="45" customHeight="1" x14ac:dyDescent="0.25">
      <c r="A16" s="8"/>
      <c r="B16" s="9"/>
      <c r="C16" s="10"/>
      <c r="D16" s="8"/>
      <c r="E16" s="10"/>
      <c r="F16" s="9"/>
      <c r="G16" s="11"/>
      <c r="H16" s="10"/>
      <c r="I16" s="10"/>
      <c r="J16" s="10"/>
      <c r="K16" s="10"/>
      <c r="L16" s="10"/>
      <c r="M16" s="8"/>
      <c r="N16" s="8"/>
      <c r="O16" s="10"/>
      <c r="P16" s="10"/>
      <c r="Q16" s="10"/>
      <c r="R16" s="8"/>
      <c r="S16" s="10"/>
      <c r="T16" s="12"/>
      <c r="U16" s="10"/>
      <c r="V16" s="9"/>
      <c r="W16" s="9"/>
      <c r="X16" s="9"/>
      <c r="Y16" s="10"/>
      <c r="Z16" s="31"/>
      <c r="AA16" s="14"/>
      <c r="AB16" s="12"/>
      <c r="AC16" s="11"/>
      <c r="AD16" s="30"/>
      <c r="AE16" s="30"/>
      <c r="AF16" s="9"/>
      <c r="AG16" s="27"/>
      <c r="AH16" s="28"/>
      <c r="AI16" s="14"/>
      <c r="AJ16" s="14"/>
      <c r="AK16" s="11"/>
      <c r="AL16" s="30"/>
      <c r="AM16" s="10"/>
      <c r="AN16" s="30"/>
      <c r="AO16" s="30"/>
      <c r="AP16" s="30"/>
      <c r="AQ16" s="14"/>
      <c r="AR16" s="12"/>
      <c r="AS16" s="11"/>
      <c r="AT16" s="30"/>
      <c r="AU16" s="30"/>
      <c r="AV16" s="30"/>
      <c r="AW16" s="30"/>
      <c r="AX16" s="30"/>
      <c r="AY16" s="14"/>
      <c r="AZ16" s="12"/>
      <c r="BA16" s="11"/>
      <c r="BB16" s="30"/>
      <c r="BC16" s="30"/>
      <c r="BD16" s="15"/>
      <c r="BE16" s="8"/>
      <c r="BF16" s="54"/>
      <c r="BG16" s="8"/>
      <c r="BH16" s="8"/>
    </row>
    <row r="17" spans="1:60" ht="45" customHeight="1" x14ac:dyDescent="0.25">
      <c r="A17" s="8"/>
      <c r="B17" s="9"/>
      <c r="C17" s="10"/>
      <c r="D17" s="8"/>
      <c r="E17" s="10"/>
      <c r="F17" s="9"/>
      <c r="G17" s="11"/>
      <c r="H17" s="10"/>
      <c r="I17" s="10"/>
      <c r="J17" s="10"/>
      <c r="K17" s="10"/>
      <c r="L17" s="10"/>
      <c r="M17" s="8"/>
      <c r="N17" s="8"/>
      <c r="O17" s="10"/>
      <c r="P17" s="10"/>
      <c r="Q17" s="10"/>
      <c r="R17" s="8"/>
      <c r="S17" s="10"/>
      <c r="T17" s="12"/>
      <c r="U17" s="10"/>
      <c r="V17" s="9"/>
      <c r="W17" s="9"/>
      <c r="X17" s="20"/>
      <c r="Y17" s="21"/>
      <c r="Z17" s="26"/>
      <c r="AA17" s="14"/>
      <c r="AB17" s="12"/>
      <c r="AC17" s="11"/>
      <c r="AD17" s="21"/>
      <c r="AE17" s="21"/>
      <c r="AF17" s="9"/>
      <c r="AG17" s="21"/>
      <c r="AH17" s="28"/>
      <c r="AI17" s="32"/>
      <c r="AJ17" s="14"/>
      <c r="AK17" s="11"/>
      <c r="AL17" s="10"/>
      <c r="AM17" s="10"/>
      <c r="AN17" s="10"/>
      <c r="AO17" s="10"/>
      <c r="AP17" s="10"/>
      <c r="AQ17" s="14"/>
      <c r="AR17" s="12"/>
      <c r="AS17" s="11"/>
      <c r="AT17" s="10"/>
      <c r="AU17" s="10"/>
      <c r="AV17" s="10"/>
      <c r="AW17" s="10"/>
      <c r="AX17" s="10"/>
      <c r="AY17" s="14"/>
      <c r="AZ17" s="12"/>
      <c r="BA17" s="11"/>
      <c r="BB17" s="10"/>
      <c r="BC17" s="10"/>
      <c r="BD17" s="15"/>
      <c r="BE17" s="8"/>
      <c r="BF17" s="54"/>
      <c r="BG17" s="8"/>
      <c r="BH17" s="8"/>
    </row>
    <row r="18" spans="1:60" ht="45" customHeight="1" x14ac:dyDescent="0.25">
      <c r="A18" s="8"/>
      <c r="B18" s="9"/>
      <c r="C18" s="10"/>
      <c r="D18" s="8"/>
      <c r="E18" s="10"/>
      <c r="F18" s="9"/>
      <c r="G18" s="11"/>
      <c r="H18" s="10"/>
      <c r="I18" s="10"/>
      <c r="J18" s="10"/>
      <c r="K18" s="10"/>
      <c r="L18" s="10"/>
      <c r="M18" s="8"/>
      <c r="N18" s="8"/>
      <c r="O18" s="10"/>
      <c r="P18" s="10"/>
      <c r="Q18" s="10"/>
      <c r="R18" s="8"/>
      <c r="S18" s="10"/>
      <c r="T18" s="12"/>
      <c r="U18" s="10"/>
      <c r="V18" s="9"/>
      <c r="W18" s="9"/>
      <c r="X18" s="20"/>
      <c r="Y18" s="21"/>
      <c r="Z18" s="26"/>
      <c r="AA18" s="14"/>
      <c r="AB18" s="12"/>
      <c r="AC18" s="11"/>
      <c r="AD18" s="21"/>
      <c r="AE18" s="21"/>
      <c r="AF18" s="9"/>
      <c r="AG18" s="21"/>
      <c r="AH18" s="28"/>
      <c r="AI18" s="32"/>
      <c r="AJ18" s="14"/>
      <c r="AK18" s="11"/>
      <c r="AL18" s="10"/>
      <c r="AM18" s="10"/>
      <c r="AN18" s="10"/>
      <c r="AO18" s="10"/>
      <c r="AP18" s="10"/>
      <c r="AQ18" s="14"/>
      <c r="AR18" s="12"/>
      <c r="AS18" s="11"/>
      <c r="AT18" s="10"/>
      <c r="AU18" s="10"/>
      <c r="AV18" s="10"/>
      <c r="AW18" s="10"/>
      <c r="AX18" s="10"/>
      <c r="AY18" s="14"/>
      <c r="AZ18" s="12"/>
      <c r="BA18" s="11"/>
      <c r="BB18" s="10"/>
      <c r="BC18" s="10"/>
      <c r="BD18" s="15"/>
      <c r="BE18" s="8"/>
      <c r="BF18" s="54"/>
      <c r="BG18" s="8"/>
      <c r="BH18" s="8"/>
    </row>
    <row r="19" spans="1:60" ht="45" customHeight="1" x14ac:dyDescent="0.25">
      <c r="A19" s="8"/>
      <c r="B19" s="9"/>
      <c r="C19" s="10"/>
      <c r="D19" s="8"/>
      <c r="E19" s="10"/>
      <c r="F19" s="9"/>
      <c r="G19" s="11"/>
      <c r="H19" s="10"/>
      <c r="I19" s="10"/>
      <c r="J19" s="10"/>
      <c r="K19" s="25"/>
      <c r="L19" s="25"/>
      <c r="M19" s="8"/>
      <c r="N19" s="8"/>
      <c r="O19" s="10"/>
      <c r="P19" s="10"/>
      <c r="Q19" s="10"/>
      <c r="R19" s="8"/>
      <c r="S19" s="21"/>
      <c r="T19" s="12"/>
      <c r="U19" s="10"/>
      <c r="V19" s="9"/>
      <c r="W19" s="9"/>
      <c r="X19" s="9"/>
      <c r="Y19" s="27"/>
      <c r="Z19" s="8"/>
      <c r="AA19" s="14"/>
      <c r="AB19" s="12"/>
      <c r="AC19" s="11"/>
      <c r="AD19" s="27"/>
      <c r="AE19" s="10"/>
      <c r="AF19" s="9"/>
      <c r="AG19" s="27"/>
      <c r="AH19" s="8"/>
      <c r="AI19" s="14"/>
      <c r="AJ19" s="14"/>
      <c r="AK19" s="11"/>
      <c r="AL19" s="21"/>
      <c r="AM19" s="10"/>
      <c r="AN19" s="10"/>
      <c r="AO19" s="10"/>
      <c r="AP19" s="10"/>
      <c r="AQ19" s="14"/>
      <c r="AR19" s="12"/>
      <c r="AS19" s="11"/>
      <c r="AT19" s="10"/>
      <c r="AU19" s="10"/>
      <c r="AV19" s="10"/>
      <c r="AW19" s="10"/>
      <c r="AX19" s="10"/>
      <c r="AY19" s="14"/>
      <c r="AZ19" s="12"/>
      <c r="BA19" s="11"/>
      <c r="BB19" s="10"/>
      <c r="BC19" s="10"/>
      <c r="BD19" s="15"/>
      <c r="BE19" s="10"/>
      <c r="BF19" s="54"/>
      <c r="BG19" s="8"/>
      <c r="BH19" s="8"/>
    </row>
    <row r="20" spans="1:60" ht="45" customHeight="1" x14ac:dyDescent="0.25">
      <c r="A20" s="8"/>
      <c r="B20" s="9"/>
      <c r="C20" s="10"/>
      <c r="D20" s="8"/>
      <c r="E20" s="10"/>
      <c r="F20" s="9"/>
      <c r="G20" s="11"/>
      <c r="H20" s="10"/>
      <c r="I20" s="10"/>
      <c r="J20" s="10"/>
      <c r="K20" s="10"/>
      <c r="L20" s="10"/>
      <c r="M20" s="8"/>
      <c r="N20" s="8"/>
      <c r="O20" s="10"/>
      <c r="P20" s="10"/>
      <c r="Q20" s="10"/>
      <c r="R20" s="8"/>
      <c r="S20" s="10"/>
      <c r="T20" s="12"/>
      <c r="U20" s="10"/>
      <c r="V20" s="9"/>
      <c r="W20" s="9"/>
      <c r="X20" s="9"/>
      <c r="Y20" s="27"/>
      <c r="Z20" s="8"/>
      <c r="AA20" s="14"/>
      <c r="AB20" s="12"/>
      <c r="AC20" s="11"/>
      <c r="AD20" s="27"/>
      <c r="AE20" s="10"/>
      <c r="AF20" s="9"/>
      <c r="AG20" s="27"/>
      <c r="AH20" s="8"/>
      <c r="AI20" s="14"/>
      <c r="AJ20" s="14"/>
      <c r="AK20" s="11"/>
      <c r="AL20" s="27"/>
      <c r="AM20" s="10"/>
      <c r="AN20" s="10"/>
      <c r="AO20" s="10"/>
      <c r="AP20" s="10"/>
      <c r="AQ20" s="14"/>
      <c r="AR20" s="12"/>
      <c r="AS20" s="11"/>
      <c r="AT20" s="10"/>
      <c r="AU20" s="10"/>
      <c r="AV20" s="10"/>
      <c r="AW20" s="10"/>
      <c r="AX20" s="10"/>
      <c r="AY20" s="14"/>
      <c r="AZ20" s="12"/>
      <c r="BA20" s="11"/>
      <c r="BB20" s="10"/>
      <c r="BC20" s="10"/>
      <c r="BD20" s="15"/>
      <c r="BE20" s="8"/>
      <c r="BF20" s="54"/>
      <c r="BG20" s="8"/>
      <c r="BH20" s="8"/>
    </row>
    <row r="21" spans="1:60" ht="45" customHeight="1" x14ac:dyDescent="0.25">
      <c r="A21" s="8"/>
      <c r="B21" s="9"/>
      <c r="C21" s="10"/>
      <c r="D21" s="8"/>
      <c r="E21" s="10"/>
      <c r="F21" s="9"/>
      <c r="G21" s="11"/>
      <c r="H21" s="10"/>
      <c r="I21" s="10"/>
      <c r="J21" s="10"/>
      <c r="K21" s="10"/>
      <c r="L21" s="10"/>
      <c r="M21" s="8"/>
      <c r="N21" s="8"/>
      <c r="O21" s="10"/>
      <c r="P21" s="10"/>
      <c r="Q21" s="10"/>
      <c r="R21" s="8"/>
      <c r="S21" s="10"/>
      <c r="T21" s="12"/>
      <c r="U21" s="10"/>
      <c r="V21" s="9"/>
      <c r="W21" s="9"/>
      <c r="X21" s="33"/>
      <c r="Y21" s="34"/>
      <c r="Z21" s="35"/>
      <c r="AA21" s="14"/>
      <c r="AB21" s="12"/>
      <c r="AC21" s="11"/>
      <c r="AD21" s="30"/>
      <c r="AE21" s="10"/>
      <c r="AF21" s="9"/>
      <c r="AG21" s="10"/>
      <c r="AH21" s="8"/>
      <c r="AI21" s="14"/>
      <c r="AJ21" s="14"/>
      <c r="AK21" s="11"/>
      <c r="AL21" s="36"/>
      <c r="AM21" s="10"/>
      <c r="AN21" s="10"/>
      <c r="AO21" s="10"/>
      <c r="AP21" s="10"/>
      <c r="AQ21" s="14"/>
      <c r="AR21" s="12"/>
      <c r="AS21" s="11"/>
      <c r="AT21" s="10"/>
      <c r="AU21" s="10"/>
      <c r="AV21" s="10"/>
      <c r="AW21" s="10"/>
      <c r="AX21" s="10"/>
      <c r="AY21" s="14"/>
      <c r="AZ21" s="12"/>
      <c r="BA21" s="11"/>
      <c r="BB21" s="10"/>
      <c r="BC21" s="10"/>
      <c r="BD21" s="15"/>
      <c r="BE21" s="10"/>
      <c r="BF21" s="54"/>
      <c r="BG21" s="8"/>
      <c r="BH21" s="8"/>
    </row>
    <row r="22" spans="1:60" ht="45" customHeight="1" x14ac:dyDescent="0.25">
      <c r="A22" s="8"/>
      <c r="B22" s="9"/>
      <c r="C22" s="10"/>
      <c r="D22" s="8"/>
      <c r="E22" s="10"/>
      <c r="F22" s="9"/>
      <c r="G22" s="11"/>
      <c r="H22" s="10"/>
      <c r="I22" s="10"/>
      <c r="J22" s="10"/>
      <c r="K22" s="10"/>
      <c r="L22" s="10"/>
      <c r="M22" s="8"/>
      <c r="N22" s="8"/>
      <c r="O22" s="10"/>
      <c r="P22" s="10"/>
      <c r="Q22" s="10"/>
      <c r="R22" s="8"/>
      <c r="S22" s="10"/>
      <c r="T22" s="12"/>
      <c r="U22" s="10"/>
      <c r="V22" s="9"/>
      <c r="W22" s="9"/>
      <c r="X22" s="9"/>
      <c r="Y22" s="10"/>
      <c r="Z22" s="28"/>
      <c r="AA22" s="14"/>
      <c r="AB22" s="12"/>
      <c r="AC22" s="11"/>
      <c r="AD22" s="27"/>
      <c r="AE22" s="10"/>
      <c r="AF22" s="9"/>
      <c r="AG22" s="10"/>
      <c r="AH22" s="8"/>
      <c r="AI22" s="14"/>
      <c r="AJ22" s="14"/>
      <c r="AK22" s="11"/>
      <c r="AL22" s="21"/>
      <c r="AM22" s="10"/>
      <c r="AN22" s="10"/>
      <c r="AO22" s="10"/>
      <c r="AP22" s="10"/>
      <c r="AQ22" s="14"/>
      <c r="AR22" s="12"/>
      <c r="AS22" s="11"/>
      <c r="AT22" s="10"/>
      <c r="AU22" s="10"/>
      <c r="AV22" s="10"/>
      <c r="AW22" s="10"/>
      <c r="AX22" s="10"/>
      <c r="AY22" s="14"/>
      <c r="AZ22" s="12"/>
      <c r="BA22" s="11"/>
      <c r="BB22" s="10"/>
      <c r="BC22" s="10"/>
      <c r="BD22" s="15"/>
      <c r="BE22" s="8"/>
      <c r="BF22" s="54"/>
      <c r="BG22" s="8"/>
      <c r="BH22" s="8"/>
    </row>
    <row r="23" spans="1:60" ht="45" customHeight="1" x14ac:dyDescent="0.25">
      <c r="A23" s="8"/>
      <c r="B23" s="9"/>
      <c r="C23" s="10"/>
      <c r="D23" s="8"/>
      <c r="E23" s="10"/>
      <c r="F23" s="9"/>
      <c r="G23" s="11"/>
      <c r="H23" s="10"/>
      <c r="I23" s="10"/>
      <c r="J23" s="10"/>
      <c r="K23" s="10"/>
      <c r="L23" s="10"/>
      <c r="M23" s="8"/>
      <c r="N23" s="8"/>
      <c r="O23" s="10"/>
      <c r="P23" s="10"/>
      <c r="Q23" s="10"/>
      <c r="R23" s="8"/>
      <c r="S23" s="10"/>
      <c r="T23" s="12"/>
      <c r="U23" s="10"/>
      <c r="V23" s="9"/>
      <c r="W23" s="9"/>
      <c r="X23" s="9"/>
      <c r="Y23" s="10"/>
      <c r="Z23" s="28"/>
      <c r="AA23" s="14"/>
      <c r="AB23" s="12"/>
      <c r="AC23" s="11"/>
      <c r="AD23" s="27"/>
      <c r="AE23" s="10"/>
      <c r="AF23" s="9"/>
      <c r="AG23" s="10"/>
      <c r="AH23" s="8"/>
      <c r="AI23" s="14"/>
      <c r="AJ23" s="14"/>
      <c r="AK23" s="11"/>
      <c r="AL23" s="27"/>
      <c r="AM23" s="10"/>
      <c r="AN23" s="10"/>
      <c r="AO23" s="10"/>
      <c r="AP23" s="10"/>
      <c r="AQ23" s="14"/>
      <c r="AR23" s="12"/>
      <c r="AS23" s="11"/>
      <c r="AT23" s="10"/>
      <c r="AU23" s="10"/>
      <c r="AV23" s="10"/>
      <c r="AW23" s="10"/>
      <c r="AX23" s="10"/>
      <c r="AY23" s="14"/>
      <c r="AZ23" s="12"/>
      <c r="BA23" s="11"/>
      <c r="BB23" s="10"/>
      <c r="BC23" s="10"/>
      <c r="BD23" s="15"/>
      <c r="BE23" s="8"/>
      <c r="BF23" s="54"/>
      <c r="BG23" s="8"/>
      <c r="BH23" s="8"/>
    </row>
    <row r="24" spans="1:60" ht="45" customHeight="1" x14ac:dyDescent="0.25">
      <c r="A24" s="8"/>
      <c r="B24" s="9"/>
      <c r="C24" s="10"/>
      <c r="D24" s="8"/>
      <c r="E24" s="10"/>
      <c r="F24" s="9"/>
      <c r="G24" s="11"/>
      <c r="H24" s="10"/>
      <c r="I24" s="10"/>
      <c r="J24" s="10"/>
      <c r="K24" s="10"/>
      <c r="L24" s="10"/>
      <c r="M24" s="8"/>
      <c r="N24" s="8"/>
      <c r="O24" s="10"/>
      <c r="P24" s="10"/>
      <c r="Q24" s="10"/>
      <c r="R24" s="8"/>
      <c r="S24" s="10"/>
      <c r="T24" s="12"/>
      <c r="U24" s="10"/>
      <c r="V24" s="9"/>
      <c r="W24" s="9"/>
      <c r="X24" s="9"/>
      <c r="Y24" s="10"/>
      <c r="Z24" s="28"/>
      <c r="AA24" s="14"/>
      <c r="AB24" s="12"/>
      <c r="AC24" s="11"/>
      <c r="AD24" s="27"/>
      <c r="AE24" s="10"/>
      <c r="AF24" s="9"/>
      <c r="AG24" s="27"/>
      <c r="AH24" s="8"/>
      <c r="AI24" s="14"/>
      <c r="AJ24" s="14"/>
      <c r="AK24" s="11"/>
      <c r="AL24" s="27"/>
      <c r="AM24" s="10"/>
      <c r="AN24" s="10"/>
      <c r="AO24" s="10"/>
      <c r="AP24" s="10"/>
      <c r="AQ24" s="14"/>
      <c r="AR24" s="12"/>
      <c r="AS24" s="11"/>
      <c r="AT24" s="10"/>
      <c r="AU24" s="10"/>
      <c r="AV24" s="10"/>
      <c r="AW24" s="10"/>
      <c r="AX24" s="10"/>
      <c r="AY24" s="14"/>
      <c r="AZ24" s="12"/>
      <c r="BA24" s="11"/>
      <c r="BB24" s="10"/>
      <c r="BC24" s="10"/>
      <c r="BD24" s="15"/>
      <c r="BE24" s="8"/>
      <c r="BF24" s="54"/>
      <c r="BG24" s="8"/>
      <c r="BH24" s="8"/>
    </row>
    <row r="25" spans="1:60" ht="45" customHeight="1" x14ac:dyDescent="0.25">
      <c r="A25" s="8"/>
      <c r="B25" s="9"/>
      <c r="C25" s="10"/>
      <c r="D25" s="8"/>
      <c r="E25" s="10"/>
      <c r="F25" s="9"/>
      <c r="G25" s="11"/>
      <c r="H25" s="10"/>
      <c r="I25" s="10"/>
      <c r="J25" s="10"/>
      <c r="K25" s="10"/>
      <c r="L25" s="10"/>
      <c r="M25" s="8"/>
      <c r="N25" s="8"/>
      <c r="O25" s="10"/>
      <c r="P25" s="10"/>
      <c r="Q25" s="10"/>
      <c r="R25" s="8"/>
      <c r="S25" s="10"/>
      <c r="T25" s="12"/>
      <c r="U25" s="10"/>
      <c r="V25" s="9"/>
      <c r="W25" s="9"/>
      <c r="X25" s="9"/>
      <c r="Y25" s="10"/>
      <c r="Z25" s="28"/>
      <c r="AA25" s="14"/>
      <c r="AB25" s="12"/>
      <c r="AC25" s="11"/>
      <c r="AD25" s="10"/>
      <c r="AE25" s="10"/>
      <c r="AF25" s="9"/>
      <c r="AG25" s="27"/>
      <c r="AH25" s="8"/>
      <c r="AI25" s="14"/>
      <c r="AJ25" s="14"/>
      <c r="AK25" s="11"/>
      <c r="AL25" s="27"/>
      <c r="AM25" s="10"/>
      <c r="AN25" s="10"/>
      <c r="AO25" s="10"/>
      <c r="AP25" s="10"/>
      <c r="AQ25" s="14"/>
      <c r="AR25" s="12"/>
      <c r="AS25" s="11"/>
      <c r="AT25" s="10"/>
      <c r="AU25" s="10"/>
      <c r="AV25" s="10"/>
      <c r="AW25" s="10"/>
      <c r="AX25" s="10"/>
      <c r="AY25" s="14"/>
      <c r="AZ25" s="12"/>
      <c r="BA25" s="11"/>
      <c r="BB25" s="10"/>
      <c r="BC25" s="10"/>
      <c r="BD25" s="15"/>
      <c r="BE25" s="8"/>
      <c r="BF25" s="54"/>
      <c r="BG25" s="8"/>
      <c r="BH25" s="8"/>
    </row>
    <row r="26" spans="1:60" ht="45" customHeight="1" x14ac:dyDescent="0.25">
      <c r="A26" s="8"/>
      <c r="B26" s="9"/>
      <c r="C26" s="10"/>
      <c r="D26" s="8"/>
      <c r="E26" s="10"/>
      <c r="F26" s="9"/>
      <c r="G26" s="11"/>
      <c r="H26" s="10"/>
      <c r="I26" s="10"/>
      <c r="J26" s="10"/>
      <c r="K26" s="10"/>
      <c r="L26" s="10"/>
      <c r="M26" s="8"/>
      <c r="N26" s="8"/>
      <c r="O26" s="10"/>
      <c r="P26" s="10"/>
      <c r="Q26" s="10"/>
      <c r="R26" s="8"/>
      <c r="S26" s="10"/>
      <c r="T26" s="12"/>
      <c r="U26" s="10"/>
      <c r="V26" s="9"/>
      <c r="W26" s="9"/>
      <c r="X26" s="9"/>
      <c r="Y26" s="10"/>
      <c r="Z26" s="32"/>
      <c r="AA26" s="14"/>
      <c r="AB26" s="12"/>
      <c r="AC26" s="11"/>
      <c r="AD26" s="10"/>
      <c r="AE26" s="10"/>
      <c r="AF26" s="9"/>
      <c r="AG26" s="10"/>
      <c r="AH26" s="8"/>
      <c r="AI26" s="14"/>
      <c r="AJ26" s="14"/>
      <c r="AK26" s="11"/>
      <c r="AL26" s="27"/>
      <c r="AM26" s="10"/>
      <c r="AN26" s="10"/>
      <c r="AO26" s="10"/>
      <c r="AP26" s="10"/>
      <c r="AQ26" s="14"/>
      <c r="AR26" s="12"/>
      <c r="AS26" s="11"/>
      <c r="AT26" s="10"/>
      <c r="AU26" s="10"/>
      <c r="AV26" s="10"/>
      <c r="AW26" s="10"/>
      <c r="AX26" s="10"/>
      <c r="AY26" s="14"/>
      <c r="AZ26" s="12"/>
      <c r="BA26" s="11"/>
      <c r="BB26" s="10"/>
      <c r="BC26" s="10"/>
      <c r="BD26" s="15"/>
      <c r="BE26" s="8"/>
      <c r="BF26" s="54"/>
      <c r="BG26" s="8"/>
      <c r="BH26" s="8"/>
    </row>
    <row r="27" spans="1:60" ht="45" customHeight="1" x14ac:dyDescent="0.25">
      <c r="A27" s="8"/>
      <c r="B27" s="9"/>
      <c r="C27" s="10"/>
      <c r="D27" s="8"/>
      <c r="E27" s="10"/>
      <c r="F27" s="9"/>
      <c r="G27" s="11"/>
      <c r="H27" s="10"/>
      <c r="I27" s="10"/>
      <c r="J27" s="10"/>
      <c r="K27" s="10"/>
      <c r="L27" s="10"/>
      <c r="M27" s="8"/>
      <c r="N27" s="8"/>
      <c r="O27" s="10"/>
      <c r="P27" s="10"/>
      <c r="Q27" s="10"/>
      <c r="R27" s="8"/>
      <c r="S27" s="10"/>
      <c r="T27" s="12"/>
      <c r="U27" s="10"/>
      <c r="V27" s="9"/>
      <c r="W27" s="9"/>
      <c r="X27" s="9"/>
      <c r="Y27" s="10"/>
      <c r="Z27" s="8"/>
      <c r="AA27" s="14"/>
      <c r="AB27" s="12"/>
      <c r="AC27" s="11"/>
      <c r="AD27" s="10"/>
      <c r="AE27" s="10"/>
      <c r="AF27" s="9"/>
      <c r="AG27" s="10"/>
      <c r="AH27" s="37"/>
      <c r="AI27" s="14"/>
      <c r="AJ27" s="14"/>
      <c r="AK27" s="11"/>
      <c r="AL27" s="21"/>
      <c r="AM27" s="10"/>
      <c r="AN27" s="10"/>
      <c r="AO27" s="10"/>
      <c r="AP27" s="10"/>
      <c r="AQ27" s="14"/>
      <c r="AR27" s="12"/>
      <c r="AS27" s="11"/>
      <c r="AT27" s="10"/>
      <c r="AU27" s="10"/>
      <c r="AV27" s="10"/>
      <c r="AW27" s="10"/>
      <c r="AX27" s="10"/>
      <c r="AY27" s="14"/>
      <c r="AZ27" s="12"/>
      <c r="BA27" s="11"/>
      <c r="BB27" s="10"/>
      <c r="BC27" s="10"/>
      <c r="BD27" s="15"/>
      <c r="BE27" s="8"/>
      <c r="BF27" s="54"/>
      <c r="BG27" s="8"/>
      <c r="BH27" s="8"/>
    </row>
    <row r="28" spans="1:60" ht="45" customHeight="1" x14ac:dyDescent="0.25">
      <c r="A28" s="8"/>
      <c r="B28" s="9"/>
      <c r="C28" s="10"/>
      <c r="D28" s="8"/>
      <c r="E28" s="10"/>
      <c r="F28" s="9"/>
      <c r="G28" s="11"/>
      <c r="H28" s="21"/>
      <c r="I28" s="10"/>
      <c r="J28" s="10"/>
      <c r="K28" s="10"/>
      <c r="L28" s="10"/>
      <c r="M28" s="8"/>
      <c r="N28" s="8"/>
      <c r="O28" s="10"/>
      <c r="P28" s="10"/>
      <c r="Q28" s="10"/>
      <c r="R28" s="8"/>
      <c r="S28" s="25"/>
      <c r="T28" s="12"/>
      <c r="U28" s="25"/>
      <c r="V28" s="38"/>
      <c r="W28" s="38"/>
      <c r="X28" s="9"/>
      <c r="Y28" s="10"/>
      <c r="Z28" s="8"/>
      <c r="AA28" s="14"/>
      <c r="AB28" s="12"/>
      <c r="AC28" s="11"/>
      <c r="AD28" s="10"/>
      <c r="AE28" s="10"/>
      <c r="AF28" s="9"/>
      <c r="AG28" s="10"/>
      <c r="AH28" s="8"/>
      <c r="AI28" s="8"/>
      <c r="AJ28" s="14"/>
      <c r="AK28" s="11"/>
      <c r="AL28" s="21"/>
      <c r="AM28" s="10"/>
      <c r="AN28" s="8"/>
      <c r="AO28" s="8"/>
      <c r="AP28" s="8"/>
      <c r="AQ28" s="14"/>
      <c r="AR28" s="12"/>
      <c r="AS28" s="11"/>
      <c r="AT28" s="8"/>
      <c r="AU28" s="8"/>
      <c r="AV28" s="8"/>
      <c r="AW28" s="8"/>
      <c r="AX28" s="8"/>
      <c r="AY28" s="14"/>
      <c r="AZ28" s="12"/>
      <c r="BA28" s="11"/>
      <c r="BB28" s="8"/>
      <c r="BC28" s="8"/>
      <c r="BD28" s="15"/>
      <c r="BE28" s="8"/>
      <c r="BF28" s="54"/>
      <c r="BG28" s="8"/>
      <c r="BH28" s="8"/>
    </row>
    <row r="29" spans="1:60" ht="45" customHeight="1" x14ac:dyDescent="0.25">
      <c r="A29" s="8"/>
      <c r="B29" s="9"/>
      <c r="C29" s="10"/>
      <c r="D29" s="8"/>
      <c r="E29" s="10"/>
      <c r="F29" s="9"/>
      <c r="G29" s="11"/>
      <c r="H29" s="10"/>
      <c r="I29" s="10"/>
      <c r="J29" s="10"/>
      <c r="K29" s="10"/>
      <c r="L29" s="10"/>
      <c r="M29" s="8"/>
      <c r="N29" s="8"/>
      <c r="O29" s="10"/>
      <c r="P29" s="25"/>
      <c r="Q29" s="10"/>
      <c r="R29" s="8"/>
      <c r="S29" s="25"/>
      <c r="T29" s="12"/>
      <c r="U29" s="25"/>
      <c r="V29" s="38"/>
      <c r="W29" s="38"/>
      <c r="X29" s="39"/>
      <c r="Y29" s="40"/>
      <c r="Z29" s="24"/>
      <c r="AA29" s="14"/>
      <c r="AB29" s="12"/>
      <c r="AC29" s="11"/>
      <c r="AD29" s="10"/>
      <c r="AE29" s="10"/>
      <c r="AF29" s="20"/>
      <c r="AG29" s="10"/>
      <c r="AH29" s="8"/>
      <c r="AI29" s="8"/>
      <c r="AJ29" s="8"/>
      <c r="AK29" s="11"/>
      <c r="AL29" s="41"/>
      <c r="AM29" s="10"/>
      <c r="AN29" s="8"/>
      <c r="AO29" s="8"/>
      <c r="AP29" s="8"/>
      <c r="AQ29" s="14"/>
      <c r="AR29" s="12"/>
      <c r="AS29" s="11"/>
      <c r="AT29" s="8"/>
      <c r="AU29" s="8"/>
      <c r="AV29" s="8"/>
      <c r="AW29" s="8"/>
      <c r="AX29" s="8"/>
      <c r="AY29" s="14"/>
      <c r="AZ29" s="12"/>
      <c r="BA29" s="11"/>
      <c r="BB29" s="8"/>
      <c r="BC29" s="8"/>
      <c r="BD29" s="15"/>
      <c r="BE29" s="8"/>
      <c r="BF29" s="54"/>
      <c r="BG29" s="8"/>
      <c r="BH29" s="8"/>
    </row>
    <row r="30" spans="1:60" ht="45" customHeight="1" x14ac:dyDescent="0.25">
      <c r="A30" s="8"/>
      <c r="B30" s="9"/>
      <c r="C30" s="10"/>
      <c r="D30" s="8"/>
      <c r="E30" s="10"/>
      <c r="F30" s="9"/>
      <c r="G30" s="11"/>
      <c r="H30" s="10"/>
      <c r="I30" s="10"/>
      <c r="J30" s="10"/>
      <c r="K30" s="10"/>
      <c r="L30" s="10"/>
      <c r="M30" s="8"/>
      <c r="N30" s="8"/>
      <c r="O30" s="10"/>
      <c r="P30" s="25"/>
      <c r="Q30" s="10"/>
      <c r="R30" s="8"/>
      <c r="S30" s="25"/>
      <c r="T30" s="12"/>
      <c r="U30" s="25"/>
      <c r="V30" s="38"/>
      <c r="W30" s="38"/>
      <c r="X30" s="39"/>
      <c r="Y30" s="40"/>
      <c r="Z30" s="24"/>
      <c r="AA30" s="14"/>
      <c r="AB30" s="12"/>
      <c r="AC30" s="11"/>
      <c r="AD30" s="10"/>
      <c r="AE30" s="10"/>
      <c r="AF30" s="20"/>
      <c r="AG30" s="10"/>
      <c r="AH30" s="8"/>
      <c r="AI30" s="14"/>
      <c r="AJ30" s="14"/>
      <c r="AK30" s="11"/>
      <c r="AL30" s="41"/>
      <c r="AM30" s="10"/>
      <c r="AN30" s="8"/>
      <c r="AO30" s="8"/>
      <c r="AP30" s="8"/>
      <c r="AQ30" s="14"/>
      <c r="AR30" s="12"/>
      <c r="AS30" s="11"/>
      <c r="AT30" s="8"/>
      <c r="AU30" s="8"/>
      <c r="AV30" s="8"/>
      <c r="AW30" s="8"/>
      <c r="AX30" s="8"/>
      <c r="AY30" s="14"/>
      <c r="AZ30" s="12"/>
      <c r="BA30" s="11"/>
      <c r="BB30" s="8"/>
      <c r="BC30" s="8"/>
      <c r="BD30" s="15"/>
      <c r="BE30" s="8"/>
      <c r="BF30" s="54"/>
      <c r="BG30" s="8"/>
      <c r="BH30" s="8"/>
    </row>
    <row r="31" spans="1:60" ht="45" customHeight="1" x14ac:dyDescent="0.25">
      <c r="A31" s="8"/>
      <c r="B31" s="9"/>
      <c r="C31" s="10"/>
      <c r="D31" s="8"/>
      <c r="E31" s="10"/>
      <c r="F31" s="9"/>
      <c r="G31" s="11"/>
      <c r="H31" s="10"/>
      <c r="I31" s="10"/>
      <c r="J31" s="10"/>
      <c r="K31" s="10"/>
      <c r="L31" s="10"/>
      <c r="M31" s="8"/>
      <c r="N31" s="8"/>
      <c r="O31" s="10"/>
      <c r="P31" s="10"/>
      <c r="Q31" s="25"/>
      <c r="R31" s="8"/>
      <c r="S31" s="25"/>
      <c r="T31" s="12"/>
      <c r="U31" s="25"/>
      <c r="V31" s="38"/>
      <c r="W31" s="38"/>
      <c r="X31" s="9"/>
      <c r="Y31" s="10"/>
      <c r="Z31" s="8"/>
      <c r="AA31" s="14"/>
      <c r="AB31" s="12"/>
      <c r="AC31" s="11"/>
      <c r="AD31" s="10"/>
      <c r="AE31" s="10"/>
      <c r="AF31" s="9"/>
      <c r="AG31" s="10"/>
      <c r="AH31" s="8"/>
      <c r="AI31" s="8"/>
      <c r="AJ31" s="14"/>
      <c r="AK31" s="11"/>
      <c r="AL31" s="10"/>
      <c r="AM31" s="10"/>
      <c r="AN31" s="8"/>
      <c r="AO31" s="8"/>
      <c r="AP31" s="8"/>
      <c r="AQ31" s="14"/>
      <c r="AR31" s="12"/>
      <c r="AS31" s="11"/>
      <c r="AT31" s="8"/>
      <c r="AU31" s="8"/>
      <c r="AV31" s="8"/>
      <c r="AW31" s="8"/>
      <c r="AX31" s="8"/>
      <c r="AY31" s="14"/>
      <c r="AZ31" s="12"/>
      <c r="BA31" s="11"/>
      <c r="BB31" s="8"/>
      <c r="BC31" s="8"/>
      <c r="BD31" s="15"/>
      <c r="BE31" s="8"/>
      <c r="BF31" s="54"/>
      <c r="BG31" s="8"/>
      <c r="BH31" s="8"/>
    </row>
    <row r="32" spans="1:60" ht="45" customHeight="1" x14ac:dyDescent="0.25">
      <c r="A32" s="8"/>
      <c r="B32" s="9"/>
      <c r="C32" s="10"/>
      <c r="D32" s="8"/>
      <c r="E32" s="10"/>
      <c r="F32" s="9"/>
      <c r="G32" s="11"/>
      <c r="H32" s="10"/>
      <c r="I32" s="10"/>
      <c r="J32" s="10"/>
      <c r="K32" s="10"/>
      <c r="L32" s="10"/>
      <c r="M32" s="8"/>
      <c r="N32" s="8"/>
      <c r="O32" s="10"/>
      <c r="P32" s="10"/>
      <c r="Q32" s="10"/>
      <c r="R32" s="8"/>
      <c r="S32" s="25"/>
      <c r="T32" s="12"/>
      <c r="U32" s="25"/>
      <c r="V32" s="38"/>
      <c r="W32" s="38"/>
      <c r="X32" s="9"/>
      <c r="Y32" s="25"/>
      <c r="Z32" s="24"/>
      <c r="AA32" s="14"/>
      <c r="AB32" s="12"/>
      <c r="AC32" s="11"/>
      <c r="AD32" s="25"/>
      <c r="AE32" s="10"/>
      <c r="AF32" s="20"/>
      <c r="AG32" s="21"/>
      <c r="AH32" s="8"/>
      <c r="AI32" s="14"/>
      <c r="AJ32" s="14"/>
      <c r="AK32" s="11"/>
      <c r="AL32" s="10"/>
      <c r="AM32" s="10"/>
      <c r="AN32" s="8"/>
      <c r="AO32" s="8"/>
      <c r="AP32" s="8"/>
      <c r="AQ32" s="14"/>
      <c r="AR32" s="12"/>
      <c r="AS32" s="11"/>
      <c r="AT32" s="8"/>
      <c r="AU32" s="8"/>
      <c r="AV32" s="8"/>
      <c r="AW32" s="8"/>
      <c r="AX32" s="8"/>
      <c r="AY32" s="14"/>
      <c r="AZ32" s="12"/>
      <c r="BA32" s="11"/>
      <c r="BB32" s="8"/>
      <c r="BC32" s="8"/>
      <c r="BD32" s="15"/>
      <c r="BE32" s="8"/>
      <c r="BF32" s="54"/>
      <c r="BG32" s="8"/>
      <c r="BH32" s="8"/>
    </row>
    <row r="33" spans="1:60" ht="45" customHeight="1" x14ac:dyDescent="0.25">
      <c r="A33" s="8"/>
      <c r="B33" s="9"/>
      <c r="C33" s="10"/>
      <c r="D33" s="8"/>
      <c r="E33" s="10"/>
      <c r="F33" s="9"/>
      <c r="G33" s="11"/>
      <c r="H33" s="10"/>
      <c r="I33" s="10"/>
      <c r="J33" s="10"/>
      <c r="K33" s="10"/>
      <c r="L33" s="10"/>
      <c r="M33" s="8"/>
      <c r="N33" s="8"/>
      <c r="O33" s="10"/>
      <c r="P33" s="25"/>
      <c r="Q33" s="10"/>
      <c r="R33" s="8"/>
      <c r="S33" s="25"/>
      <c r="T33" s="12"/>
      <c r="U33" s="25"/>
      <c r="V33" s="38"/>
      <c r="W33" s="38"/>
      <c r="X33" s="9"/>
      <c r="Y33" s="10"/>
      <c r="Z33" s="8"/>
      <c r="AA33" s="14"/>
      <c r="AB33" s="12"/>
      <c r="AC33" s="11"/>
      <c r="AD33" s="10"/>
      <c r="AE33" s="30"/>
      <c r="AF33" s="9"/>
      <c r="AG33" s="10"/>
      <c r="AH33" s="8"/>
      <c r="AI33" s="8"/>
      <c r="AJ33" s="14"/>
      <c r="AK33" s="11"/>
      <c r="AL33" s="10"/>
      <c r="AM33" s="10"/>
      <c r="AN33" s="8"/>
      <c r="AO33" s="8"/>
      <c r="AP33" s="8"/>
      <c r="AQ33" s="14"/>
      <c r="AR33" s="12"/>
      <c r="AS33" s="11"/>
      <c r="AT33" s="8"/>
      <c r="AU33" s="8"/>
      <c r="AV33" s="8"/>
      <c r="AW33" s="8"/>
      <c r="AX33" s="8"/>
      <c r="AY33" s="14"/>
      <c r="AZ33" s="12"/>
      <c r="BA33" s="11"/>
      <c r="BB33" s="8"/>
      <c r="BC33" s="8"/>
      <c r="BD33" s="15"/>
      <c r="BE33" s="8"/>
      <c r="BF33" s="54"/>
      <c r="BG33" s="8"/>
      <c r="BH33" s="8"/>
    </row>
    <row r="34" spans="1:60" ht="45" customHeight="1" x14ac:dyDescent="0.25">
      <c r="A34" s="8"/>
      <c r="B34" s="9"/>
      <c r="C34" s="10"/>
      <c r="D34" s="8"/>
      <c r="E34" s="10"/>
      <c r="F34" s="9"/>
      <c r="G34" s="11"/>
      <c r="H34" s="10"/>
      <c r="I34" s="10"/>
      <c r="J34" s="10"/>
      <c r="K34" s="10"/>
      <c r="L34" s="10"/>
      <c r="M34" s="8"/>
      <c r="N34" s="8"/>
      <c r="O34" s="10"/>
      <c r="P34" s="10"/>
      <c r="Q34" s="10"/>
      <c r="R34" s="8"/>
      <c r="S34" s="25"/>
      <c r="T34" s="12"/>
      <c r="U34" s="25"/>
      <c r="V34" s="38"/>
      <c r="W34" s="38"/>
      <c r="X34" s="9"/>
      <c r="Y34" s="10"/>
      <c r="Z34" s="8"/>
      <c r="AA34" s="14"/>
      <c r="AB34" s="12"/>
      <c r="AC34" s="11"/>
      <c r="AD34" s="10"/>
      <c r="AE34" s="10"/>
      <c r="AF34" s="9"/>
      <c r="AG34" s="10"/>
      <c r="AH34" s="8"/>
      <c r="AI34" s="8"/>
      <c r="AJ34" s="8"/>
      <c r="AK34" s="11"/>
      <c r="AL34" s="10"/>
      <c r="AM34" s="10"/>
      <c r="AN34" s="8"/>
      <c r="AO34" s="8"/>
      <c r="AP34" s="8"/>
      <c r="AQ34" s="14"/>
      <c r="AR34" s="12"/>
      <c r="AS34" s="11"/>
      <c r="AT34" s="8"/>
      <c r="AU34" s="8"/>
      <c r="AV34" s="8"/>
      <c r="AW34" s="8"/>
      <c r="AX34" s="8"/>
      <c r="AY34" s="14"/>
      <c r="AZ34" s="12"/>
      <c r="BA34" s="11"/>
      <c r="BB34" s="8"/>
      <c r="BC34" s="8"/>
      <c r="BD34" s="15"/>
      <c r="BE34" s="8"/>
      <c r="BF34" s="54"/>
      <c r="BG34" s="8"/>
      <c r="BH34" s="8"/>
    </row>
    <row r="35" spans="1:60" ht="45" customHeight="1" x14ac:dyDescent="0.25">
      <c r="A35" s="8"/>
      <c r="B35" s="9"/>
      <c r="C35" s="10"/>
      <c r="D35" s="8"/>
      <c r="E35" s="10"/>
      <c r="F35" s="9"/>
      <c r="G35" s="11"/>
      <c r="H35" s="10"/>
      <c r="I35" s="10"/>
      <c r="J35" s="10"/>
      <c r="K35" s="10"/>
      <c r="L35" s="10"/>
      <c r="M35" s="8"/>
      <c r="N35" s="8"/>
      <c r="O35" s="10"/>
      <c r="P35" s="10"/>
      <c r="Q35" s="10"/>
      <c r="R35" s="8"/>
      <c r="S35" s="25"/>
      <c r="T35" s="12"/>
      <c r="U35" s="25"/>
      <c r="V35" s="38"/>
      <c r="W35" s="38"/>
      <c r="X35" s="9"/>
      <c r="Y35" s="10"/>
      <c r="Z35" s="8"/>
      <c r="AA35" s="14"/>
      <c r="AB35" s="12"/>
      <c r="AC35" s="11"/>
      <c r="AD35" s="10"/>
      <c r="AE35" s="10"/>
      <c r="AF35" s="9"/>
      <c r="AG35" s="10"/>
      <c r="AH35" s="8"/>
      <c r="AI35" s="8"/>
      <c r="AJ35" s="8"/>
      <c r="AK35" s="11"/>
      <c r="AL35" s="10"/>
      <c r="AM35" s="10"/>
      <c r="AN35" s="8"/>
      <c r="AO35" s="8"/>
      <c r="AP35" s="8"/>
      <c r="AQ35" s="14"/>
      <c r="AR35" s="12"/>
      <c r="AS35" s="11"/>
      <c r="AT35" s="8"/>
      <c r="AU35" s="8"/>
      <c r="AV35" s="8"/>
      <c r="AW35" s="8"/>
      <c r="AX35" s="8"/>
      <c r="AY35" s="14"/>
      <c r="AZ35" s="12"/>
      <c r="BA35" s="11"/>
      <c r="BB35" s="8"/>
      <c r="BC35" s="8"/>
      <c r="BD35" s="15"/>
      <c r="BE35" s="8"/>
      <c r="BF35" s="54"/>
      <c r="BG35" s="8"/>
      <c r="BH35" s="8"/>
    </row>
    <row r="36" spans="1:60" ht="45" customHeight="1" x14ac:dyDescent="0.25">
      <c r="A36" s="8"/>
      <c r="B36" s="9"/>
      <c r="C36" s="10"/>
      <c r="D36" s="8"/>
      <c r="E36" s="10"/>
      <c r="F36" s="9"/>
      <c r="G36" s="11"/>
      <c r="H36" s="10"/>
      <c r="I36" s="10"/>
      <c r="J36" s="10"/>
      <c r="K36" s="42"/>
      <c r="L36" s="42"/>
      <c r="M36" s="8"/>
      <c r="N36" s="8"/>
      <c r="O36" s="10"/>
      <c r="P36" s="10"/>
      <c r="Q36" s="10"/>
      <c r="R36" s="8"/>
      <c r="S36" s="25"/>
      <c r="T36" s="12"/>
      <c r="U36" s="25"/>
      <c r="V36" s="38"/>
      <c r="W36" s="38"/>
      <c r="X36" s="9"/>
      <c r="Y36" s="10"/>
      <c r="Z36" s="32"/>
      <c r="AA36" s="14"/>
      <c r="AB36" s="12"/>
      <c r="AC36" s="11"/>
      <c r="AD36" s="10"/>
      <c r="AE36" s="10"/>
      <c r="AF36" s="9"/>
      <c r="AG36" s="27"/>
      <c r="AH36" s="8"/>
      <c r="AI36" s="8"/>
      <c r="AJ36" s="8"/>
      <c r="AK36" s="11"/>
      <c r="AL36" s="27"/>
      <c r="AM36" s="8"/>
      <c r="AN36" s="8"/>
      <c r="AO36" s="8"/>
      <c r="AP36" s="8"/>
      <c r="AQ36" s="14"/>
      <c r="AR36" s="12"/>
      <c r="AS36" s="11"/>
      <c r="AT36" s="8"/>
      <c r="AU36" s="8"/>
      <c r="AV36" s="8"/>
      <c r="AW36" s="8"/>
      <c r="AX36" s="8"/>
      <c r="AY36" s="14"/>
      <c r="AZ36" s="12"/>
      <c r="BA36" s="11"/>
      <c r="BB36" s="8"/>
      <c r="BC36" s="8"/>
      <c r="BD36" s="15"/>
      <c r="BE36" s="8"/>
      <c r="BF36" s="54"/>
      <c r="BG36" s="8"/>
      <c r="BH36" s="8"/>
    </row>
    <row r="37" spans="1:60" ht="45" customHeight="1" x14ac:dyDescent="0.25">
      <c r="A37" s="8"/>
      <c r="B37" s="9"/>
      <c r="C37" s="10"/>
      <c r="D37" s="8"/>
      <c r="E37" s="10"/>
      <c r="F37" s="9"/>
      <c r="G37" s="11"/>
      <c r="H37" s="10"/>
      <c r="I37" s="10"/>
      <c r="J37" s="10"/>
      <c r="K37" s="10"/>
      <c r="L37" s="10"/>
      <c r="M37" s="8"/>
      <c r="N37" s="8"/>
      <c r="O37" s="10"/>
      <c r="P37" s="10"/>
      <c r="Q37" s="10"/>
      <c r="R37" s="8"/>
      <c r="S37" s="25"/>
      <c r="T37" s="12"/>
      <c r="U37" s="25"/>
      <c r="V37" s="38"/>
      <c r="W37" s="38"/>
      <c r="X37" s="9"/>
      <c r="Y37" s="10"/>
      <c r="Z37" s="32"/>
      <c r="AA37" s="14"/>
      <c r="AB37" s="12"/>
      <c r="AC37" s="11"/>
      <c r="AD37" s="10"/>
      <c r="AE37" s="10"/>
      <c r="AF37" s="9"/>
      <c r="AG37" s="27"/>
      <c r="AH37" s="8"/>
      <c r="AI37" s="14"/>
      <c r="AJ37" s="14"/>
      <c r="AK37" s="11"/>
      <c r="AL37" s="27"/>
      <c r="AM37" s="8"/>
      <c r="AN37" s="8"/>
      <c r="AO37" s="8"/>
      <c r="AP37" s="8"/>
      <c r="AQ37" s="14"/>
      <c r="AR37" s="12"/>
      <c r="AS37" s="11"/>
      <c r="AT37" s="8"/>
      <c r="AU37" s="8"/>
      <c r="AV37" s="8"/>
      <c r="AW37" s="8"/>
      <c r="AX37" s="8"/>
      <c r="AY37" s="14"/>
      <c r="AZ37" s="12"/>
      <c r="BA37" s="11"/>
      <c r="BB37" s="8"/>
      <c r="BC37" s="8"/>
      <c r="BD37" s="15"/>
      <c r="BE37" s="8"/>
      <c r="BF37" s="54"/>
      <c r="BG37" s="8"/>
      <c r="BH37" s="8"/>
    </row>
    <row r="38" spans="1:60" ht="45" customHeight="1" x14ac:dyDescent="0.25">
      <c r="A38" s="8"/>
      <c r="B38" s="9"/>
      <c r="C38" s="10"/>
      <c r="D38" s="8"/>
      <c r="E38" s="10"/>
      <c r="F38" s="9"/>
      <c r="G38" s="11"/>
      <c r="H38" s="10"/>
      <c r="I38" s="10"/>
      <c r="J38" s="10"/>
      <c r="K38" s="10"/>
      <c r="L38" s="10"/>
      <c r="M38" s="8"/>
      <c r="N38" s="8"/>
      <c r="O38" s="10"/>
      <c r="P38" s="10"/>
      <c r="Q38" s="10"/>
      <c r="R38" s="8"/>
      <c r="S38" s="10"/>
      <c r="T38" s="12"/>
      <c r="U38" s="25"/>
      <c r="V38" s="38"/>
      <c r="W38" s="38"/>
      <c r="X38" s="9"/>
      <c r="Y38" s="10"/>
      <c r="Z38" s="32"/>
      <c r="AA38" s="14"/>
      <c r="AB38" s="12"/>
      <c r="AC38" s="11"/>
      <c r="AD38" s="10"/>
      <c r="AE38" s="10"/>
      <c r="AF38" s="9"/>
      <c r="AG38" s="27"/>
      <c r="AH38" s="14"/>
      <c r="AI38" s="8"/>
      <c r="AJ38" s="8"/>
      <c r="AK38" s="11"/>
      <c r="AL38" s="27"/>
      <c r="AM38" s="8"/>
      <c r="AN38" s="8"/>
      <c r="AO38" s="8"/>
      <c r="AP38" s="8"/>
      <c r="AQ38" s="14"/>
      <c r="AR38" s="12"/>
      <c r="AS38" s="11"/>
      <c r="AT38" s="8"/>
      <c r="AU38" s="8"/>
      <c r="AV38" s="8"/>
      <c r="AW38" s="8"/>
      <c r="AX38" s="8"/>
      <c r="AY38" s="14"/>
      <c r="AZ38" s="12"/>
      <c r="BA38" s="11"/>
      <c r="BB38" s="8"/>
      <c r="BC38" s="8"/>
      <c r="BD38" s="15"/>
      <c r="BE38" s="8"/>
      <c r="BF38" s="54"/>
      <c r="BG38" s="8"/>
      <c r="BH38" s="8"/>
    </row>
    <row r="39" spans="1:60" ht="45" customHeight="1" x14ac:dyDescent="0.25">
      <c r="A39" s="8"/>
      <c r="B39" s="9"/>
      <c r="C39" s="10"/>
      <c r="D39" s="8"/>
      <c r="E39" s="10"/>
      <c r="F39" s="9"/>
      <c r="G39" s="11"/>
      <c r="H39" s="10"/>
      <c r="I39" s="10"/>
      <c r="J39" s="10"/>
      <c r="K39" s="10"/>
      <c r="L39" s="10"/>
      <c r="M39" s="8"/>
      <c r="N39" s="8"/>
      <c r="O39" s="10"/>
      <c r="P39" s="10"/>
      <c r="Q39" s="10"/>
      <c r="R39" s="8"/>
      <c r="S39" s="10"/>
      <c r="T39" s="12"/>
      <c r="U39" s="25"/>
      <c r="V39" s="38"/>
      <c r="W39" s="38"/>
      <c r="X39" s="9"/>
      <c r="Y39" s="10"/>
      <c r="Z39" s="32"/>
      <c r="AA39" s="14"/>
      <c r="AB39" s="12"/>
      <c r="AC39" s="11"/>
      <c r="AD39" s="10"/>
      <c r="AE39" s="10"/>
      <c r="AF39" s="9"/>
      <c r="AG39" s="27"/>
      <c r="AH39" s="14"/>
      <c r="AI39" s="8"/>
      <c r="AJ39" s="8"/>
      <c r="AK39" s="11"/>
      <c r="AL39" s="27"/>
      <c r="AM39" s="8"/>
      <c r="AN39" s="8"/>
      <c r="AO39" s="8"/>
      <c r="AP39" s="8"/>
      <c r="AQ39" s="14"/>
      <c r="AR39" s="12"/>
      <c r="AS39" s="11"/>
      <c r="AT39" s="8"/>
      <c r="AU39" s="8"/>
      <c r="AV39" s="8"/>
      <c r="AW39" s="8"/>
      <c r="AX39" s="8"/>
      <c r="AY39" s="14"/>
      <c r="AZ39" s="12"/>
      <c r="BA39" s="11"/>
      <c r="BB39" s="8"/>
      <c r="BC39" s="8"/>
      <c r="BD39" s="15"/>
      <c r="BE39" s="8"/>
      <c r="BF39" s="54"/>
      <c r="BG39" s="8"/>
      <c r="BH39" s="8"/>
    </row>
    <row r="40" spans="1:60" ht="45" customHeight="1" x14ac:dyDescent="0.25">
      <c r="A40" s="8"/>
      <c r="B40" s="9"/>
      <c r="C40" s="10"/>
      <c r="D40" s="8"/>
      <c r="E40" s="10"/>
      <c r="F40" s="9"/>
      <c r="G40" s="11"/>
      <c r="H40" s="10"/>
      <c r="I40" s="10"/>
      <c r="J40" s="10"/>
      <c r="K40" s="10"/>
      <c r="L40" s="10"/>
      <c r="M40" s="8"/>
      <c r="N40" s="8"/>
      <c r="O40" s="10"/>
      <c r="P40" s="10"/>
      <c r="Q40" s="10"/>
      <c r="R40" s="8"/>
      <c r="S40" s="10"/>
      <c r="T40" s="12"/>
      <c r="U40" s="25"/>
      <c r="V40" s="38"/>
      <c r="W40" s="38"/>
      <c r="X40" s="9"/>
      <c r="Y40" s="10"/>
      <c r="Z40" s="32"/>
      <c r="AA40" s="14"/>
      <c r="AB40" s="12"/>
      <c r="AC40" s="11"/>
      <c r="AD40" s="10"/>
      <c r="AE40" s="10"/>
      <c r="AF40" s="9"/>
      <c r="AG40" s="27"/>
      <c r="AH40" s="8"/>
      <c r="AI40" s="14"/>
      <c r="AJ40" s="14"/>
      <c r="AK40" s="11"/>
      <c r="AL40" s="27"/>
      <c r="AM40" s="8"/>
      <c r="AN40" s="8"/>
      <c r="AO40" s="8"/>
      <c r="AP40" s="8"/>
      <c r="AQ40" s="14"/>
      <c r="AR40" s="12"/>
      <c r="AS40" s="11"/>
      <c r="AT40" s="8"/>
      <c r="AU40" s="8"/>
      <c r="AV40" s="8"/>
      <c r="AW40" s="8"/>
      <c r="AX40" s="8"/>
      <c r="AY40" s="14"/>
      <c r="AZ40" s="12"/>
      <c r="BA40" s="11"/>
      <c r="BB40" s="8"/>
      <c r="BC40" s="8"/>
      <c r="BD40" s="15"/>
      <c r="BE40" s="8"/>
      <c r="BF40" s="54"/>
      <c r="BG40" s="8"/>
      <c r="BH40" s="8"/>
    </row>
    <row r="41" spans="1:60" ht="45" customHeight="1" x14ac:dyDescent="0.25">
      <c r="A41" s="8"/>
      <c r="B41" s="9"/>
      <c r="C41" s="10"/>
      <c r="D41" s="8"/>
      <c r="E41" s="43"/>
      <c r="F41" s="9"/>
      <c r="G41" s="44"/>
      <c r="H41" s="45"/>
      <c r="I41" s="45"/>
      <c r="J41" s="45"/>
      <c r="K41" s="45"/>
      <c r="L41" s="45"/>
      <c r="M41" s="45"/>
      <c r="N41" s="45"/>
      <c r="O41" s="46"/>
      <c r="P41" s="45"/>
      <c r="Q41" s="46"/>
      <c r="R41" s="38"/>
      <c r="S41" s="46"/>
      <c r="T41" s="47"/>
      <c r="U41" s="46"/>
      <c r="V41" s="38"/>
      <c r="W41" s="38"/>
      <c r="X41" s="9"/>
      <c r="Y41" s="10"/>
      <c r="Z41" s="8"/>
      <c r="AA41" s="14"/>
      <c r="AB41" s="12"/>
      <c r="AC41" s="11"/>
      <c r="AD41" s="10"/>
      <c r="AE41" s="10"/>
      <c r="AF41" s="9"/>
      <c r="AG41" s="10"/>
      <c r="AH41" s="8"/>
      <c r="AI41" s="14"/>
      <c r="AJ41" s="14"/>
      <c r="AK41" s="11"/>
      <c r="AL41" s="10"/>
      <c r="AM41" s="8"/>
      <c r="AN41" s="8"/>
      <c r="AO41" s="8"/>
      <c r="AP41" s="8"/>
      <c r="AQ41" s="8"/>
      <c r="AR41" s="14"/>
      <c r="AS41" s="12"/>
      <c r="AT41" s="11"/>
      <c r="AU41" s="8"/>
      <c r="AV41" s="8"/>
      <c r="AW41" s="8"/>
      <c r="AX41" s="8"/>
      <c r="AY41" s="8"/>
      <c r="AZ41" s="14"/>
      <c r="BA41" s="12"/>
      <c r="BB41" s="11"/>
      <c r="BC41" s="8"/>
      <c r="BD41" s="15"/>
      <c r="BE41" s="8"/>
      <c r="BF41" s="54"/>
      <c r="BG41" s="8"/>
      <c r="BH41" s="8"/>
    </row>
    <row r="42" spans="1:60" ht="45" customHeight="1" x14ac:dyDescent="0.25">
      <c r="A42" s="8"/>
      <c r="B42" s="9"/>
      <c r="C42" s="10"/>
      <c r="D42" s="8"/>
      <c r="E42" s="10"/>
      <c r="F42" s="9"/>
      <c r="G42" s="11"/>
      <c r="H42" s="48"/>
      <c r="I42" s="46"/>
      <c r="J42" s="46"/>
      <c r="K42" s="46"/>
      <c r="L42" s="46"/>
      <c r="M42" s="48"/>
      <c r="N42" s="46"/>
      <c r="O42" s="46"/>
      <c r="P42" s="47"/>
      <c r="Q42" s="46"/>
      <c r="R42" s="38"/>
      <c r="S42" s="46"/>
      <c r="T42" s="47"/>
      <c r="U42" s="46"/>
      <c r="V42" s="38"/>
      <c r="W42" s="38"/>
      <c r="X42" s="9"/>
      <c r="Y42" s="10"/>
      <c r="Z42" s="8"/>
      <c r="AA42" s="14"/>
      <c r="AB42" s="12"/>
      <c r="AC42" s="11"/>
      <c r="AD42" s="10"/>
      <c r="AE42" s="10"/>
      <c r="AF42" s="9"/>
      <c r="AG42" s="10"/>
      <c r="AH42" s="8"/>
      <c r="AI42" s="8"/>
      <c r="AJ42" s="8"/>
      <c r="AK42" s="11"/>
      <c r="AL42" s="21"/>
      <c r="AM42" s="8"/>
      <c r="AN42" s="8"/>
      <c r="AO42" s="8"/>
      <c r="AP42" s="8"/>
      <c r="AQ42" s="8"/>
      <c r="AR42" s="14"/>
      <c r="AS42" s="12"/>
      <c r="AT42" s="11"/>
      <c r="AU42" s="8"/>
      <c r="AV42" s="8"/>
      <c r="AW42" s="8"/>
      <c r="AX42" s="8"/>
      <c r="AY42" s="8"/>
      <c r="AZ42" s="14"/>
      <c r="BA42" s="12"/>
      <c r="BB42" s="11"/>
      <c r="BC42" s="8"/>
      <c r="BD42" s="15"/>
      <c r="BE42" s="8"/>
      <c r="BF42" s="54"/>
      <c r="BG42" s="8"/>
      <c r="BH42" s="8"/>
    </row>
    <row r="43" spans="1:60" ht="45" customHeight="1" x14ac:dyDescent="0.25">
      <c r="A43" s="8"/>
      <c r="B43" s="9"/>
      <c r="C43" s="10"/>
      <c r="D43" s="8"/>
      <c r="E43" s="10"/>
      <c r="F43" s="9"/>
      <c r="G43" s="11"/>
      <c r="H43" s="48"/>
      <c r="I43" s="46"/>
      <c r="J43" s="46"/>
      <c r="K43" s="46"/>
      <c r="L43" s="46"/>
      <c r="M43" s="48"/>
      <c r="N43" s="46"/>
      <c r="O43" s="46"/>
      <c r="P43" s="47"/>
      <c r="Q43" s="46"/>
      <c r="R43" s="38"/>
      <c r="S43" s="46"/>
      <c r="T43" s="47"/>
      <c r="U43" s="46"/>
      <c r="V43" s="38"/>
      <c r="W43" s="38"/>
      <c r="X43" s="9"/>
      <c r="Y43" s="10"/>
      <c r="Z43" s="8"/>
      <c r="AA43" s="14"/>
      <c r="AB43" s="12"/>
      <c r="AC43" s="11"/>
      <c r="AD43" s="10"/>
      <c r="AE43" s="10"/>
      <c r="AF43" s="9"/>
      <c r="AG43" s="10"/>
      <c r="AH43" s="8"/>
      <c r="AI43" s="8"/>
      <c r="AJ43" s="8"/>
      <c r="AK43" s="11"/>
      <c r="AL43" s="21"/>
      <c r="AM43" s="8"/>
      <c r="AN43" s="8"/>
      <c r="AO43" s="8"/>
      <c r="AP43" s="8"/>
      <c r="AQ43" s="8"/>
      <c r="AR43" s="14"/>
      <c r="AS43" s="12"/>
      <c r="AT43" s="11"/>
      <c r="AU43" s="8"/>
      <c r="AV43" s="8"/>
      <c r="AW43" s="8"/>
      <c r="AX43" s="8"/>
      <c r="AY43" s="8"/>
      <c r="AZ43" s="14"/>
      <c r="BA43" s="12"/>
      <c r="BB43" s="11"/>
      <c r="BC43" s="8"/>
      <c r="BD43" s="15"/>
      <c r="BE43" s="8"/>
      <c r="BF43" s="54"/>
      <c r="BG43" s="8"/>
      <c r="BH43" s="8"/>
    </row>
    <row r="44" spans="1:60" ht="45" customHeight="1" x14ac:dyDescent="0.25">
      <c r="A44" s="8"/>
      <c r="B44" s="9"/>
      <c r="C44" s="10"/>
      <c r="D44" s="8"/>
      <c r="E44" s="10"/>
      <c r="F44" s="9"/>
      <c r="G44" s="11"/>
      <c r="H44" s="48"/>
      <c r="I44" s="46"/>
      <c r="J44" s="46"/>
      <c r="K44" s="46"/>
      <c r="L44" s="46"/>
      <c r="M44" s="48"/>
      <c r="N44" s="46"/>
      <c r="O44" s="46"/>
      <c r="P44" s="47"/>
      <c r="Q44" s="46"/>
      <c r="R44" s="38"/>
      <c r="S44" s="46"/>
      <c r="T44" s="47"/>
      <c r="U44" s="46"/>
      <c r="V44" s="38"/>
      <c r="W44" s="38"/>
      <c r="X44" s="9"/>
      <c r="Y44" s="10"/>
      <c r="Z44" s="8"/>
      <c r="AA44" s="14"/>
      <c r="AB44" s="12"/>
      <c r="AC44" s="11"/>
      <c r="AD44" s="10"/>
      <c r="AE44" s="10"/>
      <c r="AF44" s="9"/>
      <c r="AG44" s="10"/>
      <c r="AH44" s="8"/>
      <c r="AI44" s="14"/>
      <c r="AJ44" s="14"/>
      <c r="AK44" s="11"/>
      <c r="AL44" s="10"/>
      <c r="AM44" s="8"/>
      <c r="AN44" s="8"/>
      <c r="AO44" s="8"/>
      <c r="AP44" s="8"/>
      <c r="AQ44" s="8"/>
      <c r="AR44" s="14"/>
      <c r="AS44" s="12"/>
      <c r="AT44" s="11"/>
      <c r="AU44" s="8"/>
      <c r="AV44" s="8"/>
      <c r="AW44" s="8"/>
      <c r="AX44" s="8"/>
      <c r="AY44" s="8"/>
      <c r="AZ44" s="14"/>
      <c r="BA44" s="12"/>
      <c r="BB44" s="11"/>
      <c r="BC44" s="8"/>
      <c r="BD44" s="15"/>
      <c r="BE44" s="8"/>
      <c r="BF44" s="54"/>
      <c r="BG44" s="8"/>
      <c r="BH44" s="8"/>
    </row>
    <row r="45" spans="1:60" ht="45" customHeight="1" x14ac:dyDescent="0.25">
      <c r="A45" s="8"/>
      <c r="B45" s="9"/>
      <c r="C45" s="10"/>
      <c r="D45" s="8"/>
      <c r="E45" s="10"/>
      <c r="F45" s="9"/>
      <c r="G45" s="11"/>
      <c r="H45" s="48"/>
      <c r="I45" s="46"/>
      <c r="J45" s="46"/>
      <c r="K45" s="46"/>
      <c r="L45" s="46"/>
      <c r="M45" s="48"/>
      <c r="N45" s="46"/>
      <c r="O45" s="46"/>
      <c r="P45" s="47"/>
      <c r="Q45" s="46"/>
      <c r="R45" s="38"/>
      <c r="S45" s="46"/>
      <c r="T45" s="47"/>
      <c r="U45" s="46"/>
      <c r="V45" s="38"/>
      <c r="W45" s="38"/>
      <c r="X45" s="9"/>
      <c r="Y45" s="10"/>
      <c r="Z45" s="8"/>
      <c r="AA45" s="14"/>
      <c r="AB45" s="12"/>
      <c r="AC45" s="11"/>
      <c r="AD45" s="10"/>
      <c r="AE45" s="10"/>
      <c r="AF45" s="9"/>
      <c r="AG45" s="10"/>
      <c r="AH45" s="8"/>
      <c r="AI45" s="8"/>
      <c r="AJ45" s="8"/>
      <c r="AK45" s="11"/>
      <c r="AL45" s="10"/>
      <c r="AM45" s="8"/>
      <c r="AN45" s="8"/>
      <c r="AO45" s="8"/>
      <c r="AP45" s="8"/>
      <c r="AQ45" s="8"/>
      <c r="AR45" s="14"/>
      <c r="AS45" s="12"/>
      <c r="AT45" s="11"/>
      <c r="AU45" s="8"/>
      <c r="AV45" s="8"/>
      <c r="AW45" s="8"/>
      <c r="AX45" s="8"/>
      <c r="AY45" s="8"/>
      <c r="AZ45" s="14"/>
      <c r="BA45" s="12"/>
      <c r="BB45" s="11"/>
      <c r="BC45" s="8"/>
      <c r="BD45" s="15"/>
      <c r="BE45" s="8"/>
      <c r="BF45" s="54"/>
      <c r="BG45" s="8"/>
      <c r="BH45" s="8"/>
    </row>
    <row r="46" spans="1:60" ht="45" customHeight="1" x14ac:dyDescent="0.25">
      <c r="A46" s="8"/>
      <c r="B46" s="9"/>
      <c r="C46" s="10"/>
      <c r="D46" s="8"/>
      <c r="E46" s="10"/>
      <c r="F46" s="9"/>
      <c r="G46" s="11"/>
      <c r="H46" s="48"/>
      <c r="I46" s="46"/>
      <c r="J46" s="46"/>
      <c r="K46" s="46"/>
      <c r="L46" s="46"/>
      <c r="M46" s="48"/>
      <c r="N46" s="46"/>
      <c r="O46" s="46"/>
      <c r="P46" s="47"/>
      <c r="Q46" s="46"/>
      <c r="R46" s="38"/>
      <c r="S46" s="46"/>
      <c r="T46" s="47"/>
      <c r="U46" s="46"/>
      <c r="V46" s="38"/>
      <c r="W46" s="38"/>
      <c r="X46" s="9"/>
      <c r="Y46" s="10"/>
      <c r="Z46" s="8"/>
      <c r="AA46" s="14"/>
      <c r="AB46" s="12"/>
      <c r="AC46" s="11"/>
      <c r="AD46" s="10"/>
      <c r="AE46" s="10"/>
      <c r="AF46" s="9"/>
      <c r="AG46" s="10"/>
      <c r="AH46" s="8"/>
      <c r="AI46" s="8"/>
      <c r="AJ46" s="8"/>
      <c r="AK46" s="11"/>
      <c r="AL46" s="10"/>
      <c r="AM46" s="8"/>
      <c r="AN46" s="8"/>
      <c r="AO46" s="8"/>
      <c r="AP46" s="8"/>
      <c r="AQ46" s="8"/>
      <c r="AR46" s="14"/>
      <c r="AS46" s="12"/>
      <c r="AT46" s="11"/>
      <c r="AU46" s="8"/>
      <c r="AV46" s="8"/>
      <c r="AW46" s="8"/>
      <c r="AX46" s="8"/>
      <c r="AY46" s="8"/>
      <c r="AZ46" s="14"/>
      <c r="BA46" s="12"/>
      <c r="BB46" s="11"/>
      <c r="BC46" s="8"/>
      <c r="BD46" s="15"/>
      <c r="BE46" s="8"/>
      <c r="BF46" s="54"/>
      <c r="BG46" s="8"/>
      <c r="BH46" s="8"/>
    </row>
    <row r="47" spans="1:60" ht="45" customHeight="1" x14ac:dyDescent="0.25">
      <c r="A47" s="8"/>
      <c r="B47" s="9"/>
      <c r="C47" s="10"/>
      <c r="D47" s="8"/>
      <c r="E47" s="10"/>
      <c r="F47" s="9"/>
      <c r="G47" s="11"/>
      <c r="H47" s="48"/>
      <c r="I47" s="46"/>
      <c r="J47" s="46"/>
      <c r="K47" s="46"/>
      <c r="L47" s="46"/>
      <c r="M47" s="48"/>
      <c r="N47" s="46"/>
      <c r="O47" s="46"/>
      <c r="P47" s="47"/>
      <c r="Q47" s="46"/>
      <c r="R47" s="38"/>
      <c r="S47" s="46"/>
      <c r="T47" s="47"/>
      <c r="U47" s="46"/>
      <c r="V47" s="38"/>
      <c r="W47" s="38"/>
      <c r="X47" s="9"/>
      <c r="Y47" s="10"/>
      <c r="Z47" s="8"/>
      <c r="AA47" s="14"/>
      <c r="AB47" s="12"/>
      <c r="AC47" s="11"/>
      <c r="AD47" s="10"/>
      <c r="AE47" s="10"/>
      <c r="AF47" s="9"/>
      <c r="AG47" s="10"/>
      <c r="AH47" s="8"/>
      <c r="AI47" s="8"/>
      <c r="AJ47" s="8"/>
      <c r="AK47" s="11"/>
      <c r="AL47" s="21"/>
      <c r="AM47" s="8"/>
      <c r="AN47" s="8"/>
      <c r="AO47" s="8"/>
      <c r="AP47" s="8"/>
      <c r="AQ47" s="8"/>
      <c r="AR47" s="14"/>
      <c r="AS47" s="12"/>
      <c r="AT47" s="11"/>
      <c r="AU47" s="8"/>
      <c r="AV47" s="8"/>
      <c r="AW47" s="8"/>
      <c r="AX47" s="8"/>
      <c r="AY47" s="8"/>
      <c r="AZ47" s="14"/>
      <c r="BA47" s="12"/>
      <c r="BB47" s="11"/>
      <c r="BC47" s="8"/>
      <c r="BD47" s="15"/>
      <c r="BE47" s="8"/>
      <c r="BF47" s="54"/>
      <c r="BG47" s="8"/>
      <c r="BH47" s="8"/>
    </row>
    <row r="48" spans="1:60" ht="45" customHeight="1" x14ac:dyDescent="0.25">
      <c r="A48" s="8"/>
      <c r="B48" s="9"/>
      <c r="C48" s="10"/>
      <c r="D48" s="8"/>
      <c r="E48" s="10"/>
      <c r="F48" s="9"/>
      <c r="G48" s="11"/>
      <c r="H48" s="48"/>
      <c r="I48" s="46"/>
      <c r="J48" s="46"/>
      <c r="K48" s="46"/>
      <c r="L48" s="46"/>
      <c r="M48" s="48"/>
      <c r="N48" s="46"/>
      <c r="O48" s="46"/>
      <c r="P48" s="47"/>
      <c r="Q48" s="46"/>
      <c r="R48" s="38"/>
      <c r="S48" s="46"/>
      <c r="T48" s="47"/>
      <c r="U48" s="46"/>
      <c r="V48" s="38"/>
      <c r="W48" s="38"/>
      <c r="X48" s="9"/>
      <c r="Y48" s="10"/>
      <c r="Z48" s="8"/>
      <c r="AA48" s="14"/>
      <c r="AB48" s="12"/>
      <c r="AC48" s="11"/>
      <c r="AD48" s="10"/>
      <c r="AE48" s="10"/>
      <c r="AF48" s="9"/>
      <c r="AG48" s="10"/>
      <c r="AH48" s="8"/>
      <c r="AI48" s="14"/>
      <c r="AJ48" s="14"/>
      <c r="AK48" s="11"/>
      <c r="AL48" s="10"/>
      <c r="AM48" s="10"/>
      <c r="AN48" s="8"/>
      <c r="AO48" s="8"/>
      <c r="AP48" s="8"/>
      <c r="AQ48" s="8"/>
      <c r="AR48" s="14"/>
      <c r="AS48" s="12"/>
      <c r="AT48" s="11"/>
      <c r="AU48" s="8"/>
      <c r="AV48" s="8"/>
      <c r="AW48" s="8"/>
      <c r="AX48" s="8"/>
      <c r="AY48" s="8"/>
      <c r="AZ48" s="14"/>
      <c r="BA48" s="12"/>
      <c r="BB48" s="11"/>
      <c r="BC48" s="8"/>
      <c r="BD48" s="15"/>
      <c r="BE48" s="8"/>
      <c r="BF48" s="54"/>
      <c r="BG48" s="8"/>
      <c r="BH48" s="8"/>
    </row>
    <row r="49" spans="1:60" ht="45" customHeight="1" x14ac:dyDescent="0.25">
      <c r="A49" s="8"/>
      <c r="B49" s="9"/>
      <c r="C49" s="10"/>
      <c r="D49" s="8"/>
      <c r="E49" s="10"/>
      <c r="F49" s="9"/>
      <c r="G49" s="11"/>
      <c r="H49" s="48"/>
      <c r="I49" s="46"/>
      <c r="J49" s="46"/>
      <c r="K49" s="46"/>
      <c r="L49" s="46"/>
      <c r="M49" s="48"/>
      <c r="N49" s="46"/>
      <c r="O49" s="46"/>
      <c r="P49" s="47"/>
      <c r="Q49" s="46"/>
      <c r="R49" s="38"/>
      <c r="S49" s="46"/>
      <c r="T49" s="47"/>
      <c r="U49" s="46"/>
      <c r="V49" s="38"/>
      <c r="W49" s="38"/>
      <c r="X49" s="9"/>
      <c r="Y49" s="10"/>
      <c r="Z49" s="8"/>
      <c r="AA49" s="14"/>
      <c r="AB49" s="12"/>
      <c r="AC49" s="11"/>
      <c r="AD49" s="10"/>
      <c r="AE49" s="10"/>
      <c r="AF49" s="9"/>
      <c r="AG49" s="10"/>
      <c r="AH49" s="8"/>
      <c r="AI49" s="8"/>
      <c r="AJ49" s="8"/>
      <c r="AK49" s="11"/>
      <c r="AL49" s="10"/>
      <c r="AM49" s="10"/>
      <c r="AN49" s="8"/>
      <c r="AO49" s="8"/>
      <c r="AP49" s="8"/>
      <c r="AQ49" s="8"/>
      <c r="AR49" s="14"/>
      <c r="AS49" s="12"/>
      <c r="AT49" s="11"/>
      <c r="AU49" s="8"/>
      <c r="AV49" s="8"/>
      <c r="AW49" s="8"/>
      <c r="AX49" s="8"/>
      <c r="AY49" s="8"/>
      <c r="AZ49" s="14"/>
      <c r="BA49" s="12"/>
      <c r="BB49" s="11"/>
      <c r="BC49" s="8"/>
      <c r="BD49" s="15"/>
      <c r="BE49" s="8"/>
      <c r="BF49" s="54"/>
      <c r="BG49" s="8"/>
      <c r="BH49" s="8"/>
    </row>
    <row r="50" spans="1:60" ht="45" customHeight="1" x14ac:dyDescent="0.25">
      <c r="A50" s="8"/>
      <c r="B50" s="9"/>
      <c r="C50" s="10"/>
      <c r="D50" s="8"/>
      <c r="E50" s="10"/>
      <c r="F50" s="9"/>
      <c r="G50" s="11"/>
      <c r="H50" s="48"/>
      <c r="I50" s="46"/>
      <c r="J50" s="46"/>
      <c r="K50" s="46"/>
      <c r="L50" s="46"/>
      <c r="M50" s="48"/>
      <c r="N50" s="46"/>
      <c r="O50" s="46"/>
      <c r="P50" s="47"/>
      <c r="Q50" s="46"/>
      <c r="R50" s="38"/>
      <c r="S50" s="46"/>
      <c r="T50" s="47"/>
      <c r="U50" s="46"/>
      <c r="V50" s="38"/>
      <c r="W50" s="38"/>
      <c r="X50" s="9"/>
      <c r="Y50" s="10"/>
      <c r="Z50" s="8"/>
      <c r="AA50" s="14"/>
      <c r="AB50" s="12"/>
      <c r="AC50" s="11"/>
      <c r="AD50" s="10"/>
      <c r="AE50" s="10"/>
      <c r="AF50" s="9"/>
      <c r="AG50" s="10"/>
      <c r="AH50" s="8"/>
      <c r="AI50" s="8"/>
      <c r="AJ50" s="8"/>
      <c r="AK50" s="11"/>
      <c r="AL50" s="21"/>
      <c r="AM50" s="8"/>
      <c r="AN50" s="8"/>
      <c r="AO50" s="8"/>
      <c r="AP50" s="8"/>
      <c r="AQ50" s="8"/>
      <c r="AR50" s="14"/>
      <c r="AS50" s="12"/>
      <c r="AT50" s="11"/>
      <c r="AU50" s="8"/>
      <c r="AV50" s="8"/>
      <c r="AW50" s="8"/>
      <c r="AX50" s="8"/>
      <c r="AY50" s="8"/>
      <c r="AZ50" s="14"/>
      <c r="BA50" s="12"/>
      <c r="BB50" s="11"/>
      <c r="BC50" s="8"/>
      <c r="BD50" s="15"/>
      <c r="BE50" s="8"/>
      <c r="BF50" s="54"/>
      <c r="BG50" s="8"/>
      <c r="BH50" s="8"/>
    </row>
    <row r="51" spans="1:60" ht="45" customHeight="1" x14ac:dyDescent="0.25">
      <c r="A51" s="8"/>
      <c r="B51" s="9"/>
      <c r="C51" s="10"/>
      <c r="D51" s="8"/>
      <c r="E51" s="10"/>
      <c r="F51" s="9"/>
      <c r="G51" s="11"/>
      <c r="H51" s="48"/>
      <c r="I51" s="46"/>
      <c r="J51" s="46"/>
      <c r="K51" s="46"/>
      <c r="L51" s="46"/>
      <c r="M51" s="48"/>
      <c r="N51" s="46"/>
      <c r="O51" s="46"/>
      <c r="P51" s="47"/>
      <c r="Q51" s="46"/>
      <c r="R51" s="38"/>
      <c r="S51" s="46"/>
      <c r="T51" s="47"/>
      <c r="U51" s="46"/>
      <c r="V51" s="38"/>
      <c r="W51" s="38"/>
      <c r="X51" s="9"/>
      <c r="Y51" s="10"/>
      <c r="Z51" s="8"/>
      <c r="AA51" s="14"/>
      <c r="AB51" s="12"/>
      <c r="AC51" s="11"/>
      <c r="AD51" s="10"/>
      <c r="AE51" s="10"/>
      <c r="AF51" s="9"/>
      <c r="AG51" s="10"/>
      <c r="AH51" s="8"/>
      <c r="AI51" s="8"/>
      <c r="AJ51" s="8"/>
      <c r="AK51" s="11"/>
      <c r="AL51" s="10"/>
      <c r="AM51" s="8"/>
      <c r="AN51" s="8"/>
      <c r="AO51" s="8"/>
      <c r="AP51" s="8"/>
      <c r="AQ51" s="8"/>
      <c r="AR51" s="14"/>
      <c r="AS51" s="12"/>
      <c r="AT51" s="11"/>
      <c r="AU51" s="8"/>
      <c r="AV51" s="8"/>
      <c r="AW51" s="8"/>
      <c r="AX51" s="8"/>
      <c r="AY51" s="8"/>
      <c r="AZ51" s="14"/>
      <c r="BA51" s="12"/>
      <c r="BB51" s="11"/>
      <c r="BC51" s="8"/>
      <c r="BD51" s="15"/>
      <c r="BE51" s="8"/>
      <c r="BF51" s="54"/>
      <c r="BG51" s="8"/>
      <c r="BH51" s="8"/>
    </row>
    <row r="52" spans="1:60" ht="45" customHeight="1" x14ac:dyDescent="0.25">
      <c r="A52" s="8"/>
      <c r="B52" s="9"/>
      <c r="C52" s="10"/>
      <c r="D52" s="8"/>
      <c r="E52" s="10"/>
      <c r="F52" s="9"/>
      <c r="G52" s="11"/>
      <c r="H52" s="48"/>
      <c r="I52" s="46"/>
      <c r="J52" s="46"/>
      <c r="K52" s="46"/>
      <c r="L52" s="46"/>
      <c r="M52" s="48"/>
      <c r="N52" s="46"/>
      <c r="O52" s="46"/>
      <c r="P52" s="47"/>
      <c r="Q52" s="46"/>
      <c r="R52" s="38"/>
      <c r="S52" s="46"/>
      <c r="T52" s="47"/>
      <c r="U52" s="46"/>
      <c r="V52" s="38"/>
      <c r="W52" s="38"/>
      <c r="X52" s="9"/>
      <c r="Y52" s="10"/>
      <c r="Z52" s="8"/>
      <c r="AA52" s="14"/>
      <c r="AB52" s="12"/>
      <c r="AC52" s="11"/>
      <c r="AD52" s="10"/>
      <c r="AE52" s="10"/>
      <c r="AF52" s="9"/>
      <c r="AG52" s="10"/>
      <c r="AH52" s="8"/>
      <c r="AI52" s="14"/>
      <c r="AJ52" s="14"/>
      <c r="AK52" s="11"/>
      <c r="AL52" s="10"/>
      <c r="AM52" s="8"/>
      <c r="AN52" s="8"/>
      <c r="AO52" s="8"/>
      <c r="AP52" s="8"/>
      <c r="AQ52" s="8"/>
      <c r="AR52" s="14"/>
      <c r="AS52" s="12"/>
      <c r="AT52" s="11"/>
      <c r="AU52" s="8"/>
      <c r="AV52" s="8"/>
      <c r="AW52" s="8"/>
      <c r="AX52" s="8"/>
      <c r="AY52" s="8"/>
      <c r="AZ52" s="14"/>
      <c r="BA52" s="12"/>
      <c r="BB52" s="11"/>
      <c r="BC52" s="8"/>
      <c r="BD52" s="15"/>
      <c r="BE52" s="8"/>
      <c r="BF52" s="54"/>
      <c r="BG52" s="8"/>
      <c r="BH52" s="8"/>
    </row>
    <row r="53" spans="1:60" ht="45" customHeight="1" x14ac:dyDescent="0.25">
      <c r="A53" s="8"/>
      <c r="B53" s="9"/>
      <c r="C53" s="10"/>
      <c r="D53" s="8"/>
      <c r="E53" s="10"/>
      <c r="F53" s="9"/>
      <c r="G53" s="11"/>
      <c r="H53" s="48"/>
      <c r="I53" s="46"/>
      <c r="J53" s="46"/>
      <c r="K53" s="46"/>
      <c r="L53" s="46"/>
      <c r="M53" s="48"/>
      <c r="N53" s="46"/>
      <c r="O53" s="46"/>
      <c r="P53" s="47"/>
      <c r="Q53" s="46"/>
      <c r="R53" s="38"/>
      <c r="S53" s="46"/>
      <c r="T53" s="47"/>
      <c r="U53" s="46"/>
      <c r="V53" s="38"/>
      <c r="W53" s="38"/>
      <c r="X53" s="9"/>
      <c r="Y53" s="10"/>
      <c r="Z53" s="8"/>
      <c r="AA53" s="14"/>
      <c r="AB53" s="12"/>
      <c r="AC53" s="11"/>
      <c r="AD53" s="10"/>
      <c r="AE53" s="10"/>
      <c r="AF53" s="9"/>
      <c r="AG53" s="10"/>
      <c r="AH53" s="8"/>
      <c r="AI53" s="8"/>
      <c r="AJ53" s="8"/>
      <c r="AK53" s="11"/>
      <c r="AL53" s="21"/>
      <c r="AM53" s="8"/>
      <c r="AN53" s="8"/>
      <c r="AO53" s="8"/>
      <c r="AP53" s="8"/>
      <c r="AQ53" s="8"/>
      <c r="AR53" s="14"/>
      <c r="AS53" s="12"/>
      <c r="AT53" s="11"/>
      <c r="AU53" s="8"/>
      <c r="AV53" s="8"/>
      <c r="AW53" s="8"/>
      <c r="AX53" s="8"/>
      <c r="AY53" s="8"/>
      <c r="AZ53" s="14"/>
      <c r="BA53" s="12"/>
      <c r="BB53" s="11"/>
      <c r="BC53" s="8"/>
      <c r="BD53" s="15"/>
      <c r="BE53" s="8"/>
      <c r="BF53" s="54"/>
      <c r="BG53" s="8"/>
      <c r="BH53" s="8"/>
    </row>
    <row r="54" spans="1:60" ht="45" customHeight="1" x14ac:dyDescent="0.25">
      <c r="A54" s="8"/>
      <c r="B54" s="9"/>
      <c r="C54" s="10"/>
      <c r="D54" s="8"/>
      <c r="E54" s="10"/>
      <c r="F54" s="9"/>
      <c r="G54" s="11"/>
      <c r="H54" s="48"/>
      <c r="I54" s="46"/>
      <c r="J54" s="46"/>
      <c r="K54" s="46"/>
      <c r="L54" s="46"/>
      <c r="M54" s="48"/>
      <c r="N54" s="46"/>
      <c r="O54" s="46"/>
      <c r="P54" s="47"/>
      <c r="Q54" s="46"/>
      <c r="R54" s="38"/>
      <c r="S54" s="46"/>
      <c r="T54" s="47"/>
      <c r="U54" s="46"/>
      <c r="V54" s="38"/>
      <c r="W54" s="38"/>
      <c r="X54" s="9"/>
      <c r="Y54" s="10"/>
      <c r="Z54" s="8"/>
      <c r="AA54" s="14"/>
      <c r="AB54" s="12"/>
      <c r="AC54" s="11"/>
      <c r="AD54" s="10"/>
      <c r="AE54" s="10"/>
      <c r="AF54" s="9"/>
      <c r="AG54" s="10"/>
      <c r="AH54" s="8"/>
      <c r="AI54" s="8"/>
      <c r="AJ54" s="8"/>
      <c r="AK54" s="11"/>
      <c r="AL54" s="21"/>
      <c r="AM54" s="8"/>
      <c r="AN54" s="8"/>
      <c r="AO54" s="8"/>
      <c r="AP54" s="8"/>
      <c r="AQ54" s="8"/>
      <c r="AR54" s="14"/>
      <c r="AS54" s="12"/>
      <c r="AT54" s="11"/>
      <c r="AU54" s="8"/>
      <c r="AV54" s="8"/>
      <c r="AW54" s="8"/>
      <c r="AX54" s="8"/>
      <c r="AY54" s="8"/>
      <c r="AZ54" s="14"/>
      <c r="BA54" s="12"/>
      <c r="BB54" s="11"/>
      <c r="BC54" s="8"/>
      <c r="BD54" s="15"/>
      <c r="BE54" s="8"/>
      <c r="BF54" s="54"/>
      <c r="BG54" s="8"/>
      <c r="BH54" s="8"/>
    </row>
    <row r="55" spans="1:60" ht="45" customHeight="1" x14ac:dyDescent="0.25">
      <c r="A55" s="8"/>
      <c r="B55" s="9"/>
      <c r="C55" s="10"/>
      <c r="D55" s="8"/>
      <c r="E55" s="10"/>
      <c r="F55" s="9"/>
      <c r="G55" s="11"/>
      <c r="H55" s="48"/>
      <c r="I55" s="46"/>
      <c r="J55" s="46"/>
      <c r="K55" s="46"/>
      <c r="L55" s="46"/>
      <c r="M55" s="48"/>
      <c r="N55" s="46"/>
      <c r="O55" s="46"/>
      <c r="P55" s="47"/>
      <c r="Q55" s="46"/>
      <c r="R55" s="38"/>
      <c r="S55" s="46"/>
      <c r="T55" s="47"/>
      <c r="U55" s="46"/>
      <c r="V55" s="38"/>
      <c r="W55" s="38"/>
      <c r="X55" s="9"/>
      <c r="Y55" s="10"/>
      <c r="Z55" s="8"/>
      <c r="AA55" s="14"/>
      <c r="AB55" s="12"/>
      <c r="AC55" s="11"/>
      <c r="AD55" s="10"/>
      <c r="AE55" s="10"/>
      <c r="AF55" s="9"/>
      <c r="AG55" s="10"/>
      <c r="AH55" s="8"/>
      <c r="AI55" s="8"/>
      <c r="AJ55" s="8"/>
      <c r="AK55" s="11"/>
      <c r="AL55" s="21"/>
      <c r="AM55" s="8"/>
      <c r="AN55" s="8"/>
      <c r="AO55" s="8"/>
      <c r="AP55" s="8"/>
      <c r="AQ55" s="8"/>
      <c r="AR55" s="14"/>
      <c r="AS55" s="12"/>
      <c r="AT55" s="11"/>
      <c r="AU55" s="8"/>
      <c r="AV55" s="8"/>
      <c r="AW55" s="8"/>
      <c r="AX55" s="8"/>
      <c r="AY55" s="8"/>
      <c r="AZ55" s="14"/>
      <c r="BA55" s="12"/>
      <c r="BB55" s="11"/>
      <c r="BC55" s="8"/>
      <c r="BD55" s="15"/>
      <c r="BE55" s="8"/>
      <c r="BF55" s="54"/>
      <c r="BG55" s="8"/>
      <c r="BH55" s="8"/>
    </row>
    <row r="56" spans="1:60" ht="45" customHeight="1" x14ac:dyDescent="0.25">
      <c r="A56" s="8"/>
      <c r="B56" s="9"/>
      <c r="C56" s="10"/>
      <c r="D56" s="8"/>
      <c r="E56" s="10"/>
      <c r="F56" s="9"/>
      <c r="G56" s="11"/>
      <c r="H56" s="48"/>
      <c r="I56" s="46"/>
      <c r="J56" s="46"/>
      <c r="K56" s="46"/>
      <c r="L56" s="46"/>
      <c r="M56" s="48"/>
      <c r="N56" s="46"/>
      <c r="O56" s="46"/>
      <c r="P56" s="47"/>
      <c r="Q56" s="46"/>
      <c r="R56" s="38"/>
      <c r="S56" s="46"/>
      <c r="T56" s="47"/>
      <c r="U56" s="46"/>
      <c r="V56" s="38"/>
      <c r="W56" s="38"/>
      <c r="X56" s="9"/>
      <c r="Y56" s="10"/>
      <c r="Z56" s="8"/>
      <c r="AA56" s="14"/>
      <c r="AB56" s="12"/>
      <c r="AC56" s="11"/>
      <c r="AD56" s="10"/>
      <c r="AE56" s="10"/>
      <c r="AF56" s="9"/>
      <c r="AG56" s="10"/>
      <c r="AH56" s="8"/>
      <c r="AI56" s="8"/>
      <c r="AJ56" s="8"/>
      <c r="AK56" s="11"/>
      <c r="AL56" s="21"/>
      <c r="AM56" s="8"/>
      <c r="AN56" s="8"/>
      <c r="AO56" s="8"/>
      <c r="AP56" s="8"/>
      <c r="AQ56" s="8"/>
      <c r="AR56" s="14"/>
      <c r="AS56" s="12"/>
      <c r="AT56" s="11"/>
      <c r="AU56" s="8"/>
      <c r="AV56" s="8"/>
      <c r="AW56" s="8"/>
      <c r="AX56" s="8"/>
      <c r="AY56" s="8"/>
      <c r="AZ56" s="14"/>
      <c r="BA56" s="12"/>
      <c r="BB56" s="11"/>
      <c r="BC56" s="8"/>
      <c r="BD56" s="15"/>
      <c r="BE56" s="8"/>
      <c r="BF56" s="54"/>
      <c r="BG56" s="8"/>
      <c r="BH56" s="8"/>
    </row>
    <row r="57" spans="1:60" ht="45" customHeight="1" x14ac:dyDescent="0.25">
      <c r="A57" s="8"/>
      <c r="B57" s="9"/>
      <c r="C57" s="10"/>
      <c r="D57" s="8"/>
      <c r="E57" s="10"/>
      <c r="F57" s="9"/>
      <c r="G57" s="11"/>
      <c r="H57" s="48"/>
      <c r="I57" s="46"/>
      <c r="J57" s="46"/>
      <c r="K57" s="46"/>
      <c r="L57" s="46"/>
      <c r="M57" s="48"/>
      <c r="N57" s="46"/>
      <c r="O57" s="46"/>
      <c r="P57" s="47"/>
      <c r="Q57" s="46"/>
      <c r="R57" s="38"/>
      <c r="S57" s="46"/>
      <c r="T57" s="47"/>
      <c r="U57" s="46"/>
      <c r="V57" s="38"/>
      <c r="W57" s="38"/>
      <c r="X57" s="9"/>
      <c r="Y57" s="10"/>
      <c r="Z57" s="8"/>
      <c r="AA57" s="14"/>
      <c r="AB57" s="12"/>
      <c r="AC57" s="11"/>
      <c r="AD57" s="10"/>
      <c r="AE57" s="10"/>
      <c r="AF57" s="9"/>
      <c r="AG57" s="10"/>
      <c r="AH57" s="8"/>
      <c r="AI57" s="8"/>
      <c r="AJ57" s="8"/>
      <c r="AK57" s="11"/>
      <c r="AL57" s="21"/>
      <c r="AM57" s="8"/>
      <c r="AN57" s="8"/>
      <c r="AO57" s="8"/>
      <c r="AP57" s="8"/>
      <c r="AQ57" s="8"/>
      <c r="AR57" s="14"/>
      <c r="AS57" s="12"/>
      <c r="AT57" s="11"/>
      <c r="AU57" s="8"/>
      <c r="AV57" s="8"/>
      <c r="AW57" s="8"/>
      <c r="AX57" s="8"/>
      <c r="AY57" s="8"/>
      <c r="AZ57" s="14"/>
      <c r="BA57" s="12"/>
      <c r="BB57" s="11"/>
      <c r="BC57" s="8"/>
      <c r="BD57" s="15"/>
      <c r="BE57" s="8"/>
      <c r="BF57" s="54"/>
      <c r="BG57" s="8"/>
      <c r="BH57" s="8"/>
    </row>
    <row r="58" spans="1:60" ht="45" customHeight="1" x14ac:dyDescent="0.25">
      <c r="A58" s="8"/>
      <c r="B58" s="9"/>
      <c r="C58" s="10"/>
      <c r="D58" s="8"/>
      <c r="E58" s="10"/>
      <c r="F58" s="9"/>
      <c r="G58" s="11"/>
      <c r="H58" s="48"/>
      <c r="I58" s="46"/>
      <c r="J58" s="46"/>
      <c r="K58" s="46"/>
      <c r="L58" s="46"/>
      <c r="M58" s="48"/>
      <c r="N58" s="46"/>
      <c r="O58" s="46"/>
      <c r="P58" s="47"/>
      <c r="Q58" s="46"/>
      <c r="R58" s="38"/>
      <c r="S58" s="46"/>
      <c r="T58" s="47"/>
      <c r="U58" s="46"/>
      <c r="V58" s="38"/>
      <c r="W58" s="38"/>
      <c r="X58" s="9"/>
      <c r="Y58" s="10"/>
      <c r="Z58" s="8"/>
      <c r="AA58" s="14"/>
      <c r="AB58" s="12"/>
      <c r="AC58" s="11"/>
      <c r="AD58" s="10"/>
      <c r="AE58" s="10"/>
      <c r="AF58" s="9"/>
      <c r="AG58" s="10"/>
      <c r="AH58" s="8"/>
      <c r="AI58" s="8"/>
      <c r="AJ58" s="8"/>
      <c r="AK58" s="11"/>
      <c r="AL58" s="21"/>
      <c r="AM58" s="8"/>
      <c r="AN58" s="8"/>
      <c r="AO58" s="8"/>
      <c r="AP58" s="8"/>
      <c r="AQ58" s="8"/>
      <c r="AR58" s="14"/>
      <c r="AS58" s="12"/>
      <c r="AT58" s="11"/>
      <c r="AU58" s="8"/>
      <c r="AV58" s="8"/>
      <c r="AW58" s="8"/>
      <c r="AX58" s="8"/>
      <c r="AY58" s="8"/>
      <c r="AZ58" s="14"/>
      <c r="BA58" s="12"/>
      <c r="BB58" s="11"/>
      <c r="BC58" s="8"/>
      <c r="BD58" s="15"/>
      <c r="BE58" s="8"/>
      <c r="BF58" s="54"/>
      <c r="BG58" s="8"/>
      <c r="BH58" s="8"/>
    </row>
    <row r="59" spans="1:60" ht="45" customHeight="1" x14ac:dyDescent="0.25">
      <c r="A59" s="8"/>
      <c r="B59" s="9"/>
      <c r="C59" s="10"/>
      <c r="D59" s="8"/>
      <c r="E59" s="10"/>
      <c r="F59" s="9"/>
      <c r="G59" s="11"/>
      <c r="H59" s="48"/>
      <c r="I59" s="46"/>
      <c r="J59" s="46"/>
      <c r="K59" s="46"/>
      <c r="L59" s="46"/>
      <c r="M59" s="48"/>
      <c r="N59" s="46"/>
      <c r="O59" s="46"/>
      <c r="P59" s="47"/>
      <c r="Q59" s="46"/>
      <c r="R59" s="38"/>
      <c r="S59" s="46"/>
      <c r="T59" s="47"/>
      <c r="U59" s="46"/>
      <c r="V59" s="38"/>
      <c r="W59" s="38"/>
      <c r="X59" s="9"/>
      <c r="Y59" s="10"/>
      <c r="Z59" s="8"/>
      <c r="AA59" s="14"/>
      <c r="AB59" s="12"/>
      <c r="AC59" s="11"/>
      <c r="AD59" s="10"/>
      <c r="AE59" s="10"/>
      <c r="AF59" s="9"/>
      <c r="AG59" s="10"/>
      <c r="AH59" s="8"/>
      <c r="AI59" s="8"/>
      <c r="AJ59" s="8"/>
      <c r="AK59" s="11"/>
      <c r="AL59" s="21"/>
      <c r="AM59" s="8"/>
      <c r="AN59" s="8"/>
      <c r="AO59" s="8"/>
      <c r="AP59" s="8"/>
      <c r="AQ59" s="8"/>
      <c r="AR59" s="14"/>
      <c r="AS59" s="12"/>
      <c r="AT59" s="11"/>
      <c r="AU59" s="8"/>
      <c r="AV59" s="8"/>
      <c r="AW59" s="8"/>
      <c r="AX59" s="8"/>
      <c r="AY59" s="8"/>
      <c r="AZ59" s="14"/>
      <c r="BA59" s="12"/>
      <c r="BB59" s="11"/>
      <c r="BC59" s="8"/>
      <c r="BD59" s="15"/>
      <c r="BE59" s="8"/>
      <c r="BF59" s="54"/>
      <c r="BG59" s="8"/>
      <c r="BH59" s="8"/>
    </row>
    <row r="60" spans="1:60" ht="45" customHeight="1" x14ac:dyDescent="0.25">
      <c r="A60" s="8"/>
      <c r="B60" s="9"/>
      <c r="C60" s="10"/>
      <c r="D60" s="8"/>
      <c r="E60" s="10"/>
      <c r="F60" s="9"/>
      <c r="G60" s="11"/>
      <c r="H60" s="48"/>
      <c r="I60" s="46"/>
      <c r="J60" s="49"/>
      <c r="K60" s="50"/>
      <c r="L60" s="50"/>
      <c r="M60" s="50"/>
      <c r="N60" s="50"/>
      <c r="O60" s="46"/>
      <c r="P60" s="50"/>
      <c r="Q60" s="51"/>
      <c r="R60" s="50"/>
      <c r="S60" s="50"/>
      <c r="T60" s="52"/>
      <c r="U60" s="53"/>
      <c r="V60" s="38"/>
      <c r="W60" s="38"/>
      <c r="X60" s="9"/>
      <c r="Y60" s="10"/>
      <c r="Z60" s="8"/>
      <c r="AA60" s="14"/>
      <c r="AB60" s="12"/>
      <c r="AC60" s="11"/>
      <c r="AD60" s="10"/>
      <c r="AE60" s="10"/>
      <c r="AF60" s="9"/>
      <c r="AG60" s="10"/>
      <c r="AH60" s="8"/>
      <c r="AI60" s="14"/>
      <c r="AJ60" s="14"/>
      <c r="AK60" s="11"/>
      <c r="AL60" s="10"/>
      <c r="AM60" s="8"/>
      <c r="AN60" s="8"/>
      <c r="AO60" s="8"/>
      <c r="AP60" s="8"/>
      <c r="AQ60" s="8"/>
      <c r="AR60" s="14"/>
      <c r="AS60" s="12"/>
      <c r="AT60" s="11"/>
      <c r="AU60" s="8"/>
      <c r="AV60" s="8"/>
      <c r="AW60" s="8"/>
      <c r="AX60" s="8"/>
      <c r="AY60" s="8"/>
      <c r="AZ60" s="14"/>
      <c r="BA60" s="12"/>
      <c r="BB60" s="11"/>
      <c r="BC60" s="8"/>
      <c r="BD60" s="15"/>
      <c r="BE60" s="8"/>
      <c r="BF60" s="54"/>
      <c r="BG60" s="8"/>
      <c r="BH60" s="8"/>
    </row>
  </sheetData>
  <autoFilter ref="A3:BH3" xr:uid="{00000000-0009-0000-0000-000000000000}"/>
  <mergeCells count="67">
    <mergeCell ref="BH2:BH4"/>
    <mergeCell ref="BB2:BB3"/>
    <mergeCell ref="BC2:BC3"/>
    <mergeCell ref="BD2:BD3"/>
    <mergeCell ref="BE2:BE3"/>
    <mergeCell ref="BF2:BF3"/>
    <mergeCell ref="BG2:BG3"/>
    <mergeCell ref="BA2:BA3"/>
    <mergeCell ref="AP2:AP3"/>
    <mergeCell ref="AQ2:AQ3"/>
    <mergeCell ref="AR2:AR3"/>
    <mergeCell ref="AS2:AS3"/>
    <mergeCell ref="AT2:AT3"/>
    <mergeCell ref="AU2:AU3"/>
    <mergeCell ref="AV2:AV3"/>
    <mergeCell ref="AW2:AW3"/>
    <mergeCell ref="AX2:AX3"/>
    <mergeCell ref="AY2:AY3"/>
    <mergeCell ref="AZ2:AZ3"/>
    <mergeCell ref="Y2:Y3"/>
    <mergeCell ref="Z2:Z3"/>
    <mergeCell ref="AA2:AA3"/>
    <mergeCell ref="AB2:AB3"/>
    <mergeCell ref="AO2:AO3"/>
    <mergeCell ref="AD2:AD3"/>
    <mergeCell ref="AE2:AE3"/>
    <mergeCell ref="AF2:AF3"/>
    <mergeCell ref="AG2:AG3"/>
    <mergeCell ref="AH2:AH3"/>
    <mergeCell ref="AI2:AI3"/>
    <mergeCell ref="AJ2:AJ3"/>
    <mergeCell ref="AK2:AK3"/>
    <mergeCell ref="AL2:AL3"/>
    <mergeCell ref="AM2:AM3"/>
    <mergeCell ref="AN2:AN3"/>
    <mergeCell ref="X1:AE1"/>
    <mergeCell ref="AF1:AM1"/>
    <mergeCell ref="AN1:AU1"/>
    <mergeCell ref="J2:J3"/>
    <mergeCell ref="K2:M2"/>
    <mergeCell ref="N2:N3"/>
    <mergeCell ref="O2:O3"/>
    <mergeCell ref="P2:P3"/>
    <mergeCell ref="AC2:AC3"/>
    <mergeCell ref="R2:R3"/>
    <mergeCell ref="S2:S3"/>
    <mergeCell ref="T2:T3"/>
    <mergeCell ref="U2:U3"/>
    <mergeCell ref="V2:V3"/>
    <mergeCell ref="W2:W3"/>
    <mergeCell ref="X2:X3"/>
    <mergeCell ref="A8:A9"/>
    <mergeCell ref="I8:I9"/>
    <mergeCell ref="AV1:BC1"/>
    <mergeCell ref="Q2:Q3"/>
    <mergeCell ref="BD1:BH1"/>
    <mergeCell ref="A2:A3"/>
    <mergeCell ref="B2:B3"/>
    <mergeCell ref="C2:C3"/>
    <mergeCell ref="D2:D3"/>
    <mergeCell ref="E2:E3"/>
    <mergeCell ref="F2:F3"/>
    <mergeCell ref="G2:G3"/>
    <mergeCell ref="H2:H3"/>
    <mergeCell ref="I2:I3"/>
    <mergeCell ref="A1:I1"/>
    <mergeCell ref="J1:W1"/>
  </mergeCells>
  <conditionalFormatting sqref="AS5:AS40 BA5:BA40 AK5:AK60 AT41:AT60 AC5:AC60 BB41:BB60">
    <cfRule type="containsText" dxfId="68" priority="131" operator="containsText" text="AMARILLO">
      <formula>NOT(ISERROR(SEARCH("AMARILLO",AC5)))</formula>
    </cfRule>
    <cfRule type="containsText" priority="132" operator="containsText" text="AMARILLO">
      <formula>NOT(ISERROR(SEARCH("AMARILLO",AC5)))</formula>
    </cfRule>
    <cfRule type="containsText" dxfId="67" priority="133" operator="containsText" text="ROJO">
      <formula>NOT(ISERROR(SEARCH("ROJO",AC5)))</formula>
    </cfRule>
    <cfRule type="containsText" dxfId="66" priority="134" operator="containsText" text="OK">
      <formula>NOT(ISERROR(SEARCH("OK",AC5)))</formula>
    </cfRule>
  </conditionalFormatting>
  <conditionalFormatting sqref="BD5:BD60">
    <cfRule type="containsText" dxfId="65" priority="128" operator="containsText" text="Cumplida">
      <formula>NOT(ISERROR(SEARCH("Cumplida",BD5)))</formula>
    </cfRule>
    <cfRule type="containsText" dxfId="64" priority="129" operator="containsText" text="Pendiente">
      <formula>NOT(ISERROR(SEARCH("Pendiente",BD5)))</formula>
    </cfRule>
    <cfRule type="containsText" dxfId="63" priority="130" operator="containsText" text="Cumplida">
      <formula>NOT(ISERROR(SEARCH("Cumplida",BD5)))</formula>
    </cfRule>
  </conditionalFormatting>
  <conditionalFormatting sqref="BD5:BD60">
    <cfRule type="containsText" dxfId="62" priority="126" stopIfTrue="1" operator="containsText" text="Cumplida">
      <formula>NOT(ISERROR(SEARCH("Cumplida",BD5)))</formula>
    </cfRule>
    <cfRule type="containsText" dxfId="61" priority="127" stopIfTrue="1" operator="containsText" text="Pendiente">
      <formula>NOT(ISERROR(SEARCH("Pendiente",BD5)))</formula>
    </cfRule>
  </conditionalFormatting>
  <conditionalFormatting sqref="BF5:BF60">
    <cfRule type="containsText" dxfId="60" priority="123" operator="containsText" text="cerrada">
      <formula>NOT(ISERROR(SEARCH("cerrada",BF5)))</formula>
    </cfRule>
    <cfRule type="containsText" dxfId="59" priority="124" operator="containsText" text="cerrado">
      <formula>NOT(ISERROR(SEARCH("cerrado",BF5)))</formula>
    </cfRule>
    <cfRule type="containsText" dxfId="58" priority="125" operator="containsText" text="Abierto">
      <formula>NOT(ISERROR(SEARCH("Abierto",BF5)))</formula>
    </cfRule>
  </conditionalFormatting>
  <dataValidations count="2">
    <dataValidation type="list" allowBlank="1" showInputMessage="1" showErrorMessage="1" sqref="H5:H8"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3" xr:uid="{00000000-0002-0000-0000-000001000000}">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84"/>
  <sheetViews>
    <sheetView zoomScale="77" zoomScaleNormal="77" workbookViewId="0">
      <selection activeCell="L6" sqref="L6"/>
    </sheetView>
  </sheetViews>
  <sheetFormatPr baseColWidth="10" defaultRowHeight="15" outlineLevelCol="1" x14ac:dyDescent="0.25"/>
  <cols>
    <col min="1" max="8" width="11.42578125" style="1"/>
    <col min="9" max="9" width="10.28515625" style="1" customWidth="1"/>
    <col min="10" max="31" width="11.42578125" style="1"/>
    <col min="32" max="32" width="12.85546875" style="1" customWidth="1"/>
    <col min="33" max="56" width="11.42578125" style="1" hidden="1" customWidth="1" outlineLevel="1"/>
    <col min="57" max="58" width="0" style="1" hidden="1" customWidth="1" outlineLevel="1"/>
    <col min="59" max="59" width="11.42578125" style="1" collapsed="1"/>
    <col min="60" max="61" width="11.42578125" style="1"/>
    <col min="62" max="65" width="11.42578125" style="69"/>
    <col min="66" max="16384" width="11.42578125" style="1"/>
  </cols>
  <sheetData>
    <row r="1" spans="1:65" x14ac:dyDescent="0.25">
      <c r="A1" s="262" t="s">
        <v>0</v>
      </c>
      <c r="B1" s="262"/>
      <c r="C1" s="262"/>
      <c r="D1" s="262"/>
      <c r="E1" s="262"/>
      <c r="F1" s="262"/>
      <c r="G1" s="262"/>
      <c r="H1" s="262"/>
      <c r="I1" s="262"/>
      <c r="J1" s="263" t="s">
        <v>1</v>
      </c>
      <c r="K1" s="263"/>
      <c r="L1" s="263"/>
      <c r="M1" s="263"/>
      <c r="N1" s="263"/>
      <c r="O1" s="263"/>
      <c r="P1" s="263"/>
      <c r="Q1" s="263"/>
      <c r="R1" s="263"/>
      <c r="S1" s="263"/>
      <c r="T1" s="263"/>
      <c r="U1" s="263"/>
      <c r="V1" s="263"/>
      <c r="W1" s="263"/>
      <c r="X1" s="264" t="s">
        <v>133</v>
      </c>
      <c r="Y1" s="264"/>
      <c r="Z1" s="264"/>
      <c r="AA1" s="264"/>
      <c r="AB1" s="264"/>
      <c r="AC1" s="264"/>
      <c r="AD1" s="264"/>
      <c r="AE1" s="264"/>
      <c r="AF1" s="264"/>
      <c r="AG1" s="265" t="s">
        <v>77</v>
      </c>
      <c r="AH1" s="265"/>
      <c r="AI1" s="265"/>
      <c r="AJ1" s="265"/>
      <c r="AK1" s="265"/>
      <c r="AL1" s="265"/>
      <c r="AM1" s="265"/>
      <c r="AN1" s="265"/>
      <c r="AO1" s="266" t="s">
        <v>2</v>
      </c>
      <c r="AP1" s="266"/>
      <c r="AQ1" s="266"/>
      <c r="AR1" s="266"/>
      <c r="AS1" s="266"/>
      <c r="AT1" s="266"/>
      <c r="AU1" s="266"/>
      <c r="AV1" s="266"/>
      <c r="AW1" s="273" t="s">
        <v>3</v>
      </c>
      <c r="AX1" s="273"/>
      <c r="AY1" s="273"/>
      <c r="AZ1" s="273"/>
      <c r="BA1" s="273"/>
      <c r="BB1" s="273"/>
      <c r="BC1" s="273"/>
      <c r="BD1" s="273"/>
      <c r="BE1" s="260" t="s">
        <v>4</v>
      </c>
      <c r="BF1" s="260"/>
      <c r="BG1" s="260"/>
      <c r="BH1" s="260"/>
      <c r="BI1" s="260"/>
    </row>
    <row r="2" spans="1:65" ht="15" customHeight="1" x14ac:dyDescent="0.25">
      <c r="A2" s="261" t="s">
        <v>5</v>
      </c>
      <c r="B2" s="261" t="s">
        <v>6</v>
      </c>
      <c r="C2" s="261" t="s">
        <v>7</v>
      </c>
      <c r="D2" s="261" t="s">
        <v>8</v>
      </c>
      <c r="E2" s="261" t="s">
        <v>9</v>
      </c>
      <c r="F2" s="261" t="s">
        <v>10</v>
      </c>
      <c r="G2" s="261" t="s">
        <v>11</v>
      </c>
      <c r="H2" s="261" t="s">
        <v>12</v>
      </c>
      <c r="I2" s="261" t="s">
        <v>13</v>
      </c>
      <c r="J2" s="259" t="s">
        <v>14</v>
      </c>
      <c r="K2" s="263" t="s">
        <v>15</v>
      </c>
      <c r="L2" s="263"/>
      <c r="M2" s="263"/>
      <c r="N2" s="259" t="s">
        <v>16</v>
      </c>
      <c r="O2" s="259" t="s">
        <v>17</v>
      </c>
      <c r="P2" s="259" t="s">
        <v>18</v>
      </c>
      <c r="Q2" s="259" t="s">
        <v>19</v>
      </c>
      <c r="R2" s="259" t="s">
        <v>20</v>
      </c>
      <c r="S2" s="259" t="s">
        <v>21</v>
      </c>
      <c r="T2" s="259" t="s">
        <v>22</v>
      </c>
      <c r="U2" s="259" t="s">
        <v>23</v>
      </c>
      <c r="V2" s="259" t="s">
        <v>24</v>
      </c>
      <c r="W2" s="259" t="s">
        <v>25</v>
      </c>
      <c r="X2" s="267" t="s">
        <v>26</v>
      </c>
      <c r="Y2" s="267" t="s">
        <v>27</v>
      </c>
      <c r="Z2" s="267" t="s">
        <v>28</v>
      </c>
      <c r="AA2" s="267" t="s">
        <v>29</v>
      </c>
      <c r="AB2" s="267" t="s">
        <v>148</v>
      </c>
      <c r="AC2" s="267" t="s">
        <v>31</v>
      </c>
      <c r="AD2" s="267" t="s">
        <v>32</v>
      </c>
      <c r="AE2" s="267" t="s">
        <v>33</v>
      </c>
      <c r="AF2" s="267" t="s">
        <v>161</v>
      </c>
      <c r="AG2" s="269" t="s">
        <v>34</v>
      </c>
      <c r="AH2" s="269" t="s">
        <v>35</v>
      </c>
      <c r="AI2" s="269" t="s">
        <v>36</v>
      </c>
      <c r="AJ2" s="269" t="s">
        <v>37</v>
      </c>
      <c r="AK2" s="269" t="s">
        <v>149</v>
      </c>
      <c r="AL2" s="269" t="s">
        <v>39</v>
      </c>
      <c r="AM2" s="269" t="s">
        <v>40</v>
      </c>
      <c r="AN2" s="269" t="s">
        <v>41</v>
      </c>
      <c r="AO2" s="268" t="s">
        <v>42</v>
      </c>
      <c r="AP2" s="268" t="s">
        <v>43</v>
      </c>
      <c r="AQ2" s="268" t="s">
        <v>44</v>
      </c>
      <c r="AR2" s="268" t="s">
        <v>45</v>
      </c>
      <c r="AS2" s="268" t="s">
        <v>150</v>
      </c>
      <c r="AT2" s="268" t="s">
        <v>47</v>
      </c>
      <c r="AU2" s="268" t="s">
        <v>48</v>
      </c>
      <c r="AV2" s="268" t="s">
        <v>49</v>
      </c>
      <c r="AW2" s="270" t="s">
        <v>42</v>
      </c>
      <c r="AX2" s="270" t="s">
        <v>43</v>
      </c>
      <c r="AY2" s="270" t="s">
        <v>44</v>
      </c>
      <c r="AZ2" s="270" t="s">
        <v>45</v>
      </c>
      <c r="BA2" s="270" t="s">
        <v>151</v>
      </c>
      <c r="BB2" s="270" t="s">
        <v>47</v>
      </c>
      <c r="BC2" s="270" t="s">
        <v>48</v>
      </c>
      <c r="BD2" s="270" t="s">
        <v>49</v>
      </c>
      <c r="BE2" s="272" t="s">
        <v>50</v>
      </c>
      <c r="BF2" s="272" t="s">
        <v>51</v>
      </c>
      <c r="BG2" s="272" t="s">
        <v>52</v>
      </c>
      <c r="BH2" s="272" t="s">
        <v>53</v>
      </c>
      <c r="BI2" s="271" t="s">
        <v>54</v>
      </c>
    </row>
    <row r="3" spans="1:65" ht="45" customHeight="1" x14ac:dyDescent="0.25">
      <c r="A3" s="261"/>
      <c r="B3" s="261"/>
      <c r="C3" s="261"/>
      <c r="D3" s="261"/>
      <c r="E3" s="261"/>
      <c r="F3" s="261"/>
      <c r="G3" s="261"/>
      <c r="H3" s="261"/>
      <c r="I3" s="261"/>
      <c r="J3" s="259"/>
      <c r="K3" s="67" t="s">
        <v>55</v>
      </c>
      <c r="L3" s="67" t="s">
        <v>78</v>
      </c>
      <c r="M3" s="67" t="s">
        <v>79</v>
      </c>
      <c r="N3" s="259"/>
      <c r="O3" s="259"/>
      <c r="P3" s="259"/>
      <c r="Q3" s="259"/>
      <c r="R3" s="259"/>
      <c r="S3" s="259"/>
      <c r="T3" s="259"/>
      <c r="U3" s="259"/>
      <c r="V3" s="259"/>
      <c r="W3" s="259"/>
      <c r="X3" s="267"/>
      <c r="Y3" s="267"/>
      <c r="Z3" s="267"/>
      <c r="AA3" s="267"/>
      <c r="AB3" s="267"/>
      <c r="AC3" s="267"/>
      <c r="AD3" s="267"/>
      <c r="AE3" s="267"/>
      <c r="AF3" s="267"/>
      <c r="AG3" s="269"/>
      <c r="AH3" s="269"/>
      <c r="AI3" s="269"/>
      <c r="AJ3" s="269"/>
      <c r="AK3" s="269"/>
      <c r="AL3" s="269"/>
      <c r="AM3" s="269"/>
      <c r="AN3" s="269"/>
      <c r="AO3" s="268"/>
      <c r="AP3" s="268"/>
      <c r="AQ3" s="268"/>
      <c r="AR3" s="268"/>
      <c r="AS3" s="268"/>
      <c r="AT3" s="268"/>
      <c r="AU3" s="268"/>
      <c r="AV3" s="268"/>
      <c r="AW3" s="270"/>
      <c r="AX3" s="270"/>
      <c r="AY3" s="270"/>
      <c r="AZ3" s="270"/>
      <c r="BA3" s="270"/>
      <c r="BB3" s="270"/>
      <c r="BC3" s="270"/>
      <c r="BD3" s="270"/>
      <c r="BE3" s="272"/>
      <c r="BF3" s="272"/>
      <c r="BG3" s="272"/>
      <c r="BH3" s="272"/>
      <c r="BI3" s="271"/>
    </row>
    <row r="4" spans="1:65" ht="67.5" x14ac:dyDescent="0.25">
      <c r="A4" s="2" t="s">
        <v>56</v>
      </c>
      <c r="B4" s="2" t="s">
        <v>57</v>
      </c>
      <c r="C4" s="2" t="s">
        <v>58</v>
      </c>
      <c r="D4" s="2" t="s">
        <v>59</v>
      </c>
      <c r="E4" s="2" t="s">
        <v>60</v>
      </c>
      <c r="F4" s="2" t="s">
        <v>57</v>
      </c>
      <c r="G4" s="2" t="s">
        <v>61</v>
      </c>
      <c r="H4" s="2" t="s">
        <v>58</v>
      </c>
      <c r="I4" s="2" t="s">
        <v>62</v>
      </c>
      <c r="J4" s="3" t="s">
        <v>63</v>
      </c>
      <c r="K4" s="3" t="s">
        <v>64</v>
      </c>
      <c r="L4" s="3"/>
      <c r="M4" s="3" t="s">
        <v>65</v>
      </c>
      <c r="N4" s="3" t="s">
        <v>58</v>
      </c>
      <c r="O4" s="3" t="s">
        <v>66</v>
      </c>
      <c r="P4" s="3" t="s">
        <v>58</v>
      </c>
      <c r="Q4" s="3" t="s">
        <v>66</v>
      </c>
      <c r="R4" s="3" t="s">
        <v>67</v>
      </c>
      <c r="S4" s="3" t="s">
        <v>68</v>
      </c>
      <c r="T4" s="3" t="s">
        <v>58</v>
      </c>
      <c r="U4" s="3" t="s">
        <v>69</v>
      </c>
      <c r="V4" s="3" t="s">
        <v>57</v>
      </c>
      <c r="W4" s="3" t="s">
        <v>57</v>
      </c>
      <c r="X4" s="4" t="s">
        <v>57</v>
      </c>
      <c r="Y4" s="4" t="s">
        <v>70</v>
      </c>
      <c r="Z4" s="4" t="s">
        <v>71</v>
      </c>
      <c r="AA4" s="4" t="s">
        <v>72</v>
      </c>
      <c r="AB4" s="4" t="s">
        <v>72</v>
      </c>
      <c r="AC4" s="4" t="s">
        <v>66</v>
      </c>
      <c r="AD4" s="4" t="s">
        <v>73</v>
      </c>
      <c r="AE4" s="4" t="s">
        <v>58</v>
      </c>
      <c r="AF4" s="4"/>
      <c r="AG4" s="5" t="s">
        <v>57</v>
      </c>
      <c r="AH4" s="5" t="s">
        <v>70</v>
      </c>
      <c r="AI4" s="5" t="s">
        <v>71</v>
      </c>
      <c r="AJ4" s="5" t="s">
        <v>72</v>
      </c>
      <c r="AK4" s="5" t="s">
        <v>72</v>
      </c>
      <c r="AL4" s="5" t="s">
        <v>66</v>
      </c>
      <c r="AM4" s="5" t="s">
        <v>73</v>
      </c>
      <c r="AN4" s="5" t="s">
        <v>58</v>
      </c>
      <c r="AO4" s="6" t="s">
        <v>57</v>
      </c>
      <c r="AP4" s="6" t="s">
        <v>70</v>
      </c>
      <c r="AQ4" s="6" t="s">
        <v>71</v>
      </c>
      <c r="AR4" s="6" t="s">
        <v>72</v>
      </c>
      <c r="AS4" s="6" t="s">
        <v>72</v>
      </c>
      <c r="AT4" s="6" t="s">
        <v>66</v>
      </c>
      <c r="AU4" s="6" t="s">
        <v>73</v>
      </c>
      <c r="AV4" s="6" t="s">
        <v>58</v>
      </c>
      <c r="AW4" s="71" t="s">
        <v>57</v>
      </c>
      <c r="AX4" s="71" t="s">
        <v>70</v>
      </c>
      <c r="AY4" s="71" t="s">
        <v>71</v>
      </c>
      <c r="AZ4" s="71" t="s">
        <v>72</v>
      </c>
      <c r="BA4" s="71" t="s">
        <v>72</v>
      </c>
      <c r="BB4" s="71" t="s">
        <v>66</v>
      </c>
      <c r="BC4" s="71" t="s">
        <v>73</v>
      </c>
      <c r="BD4" s="71" t="s">
        <v>58</v>
      </c>
      <c r="BE4" s="68" t="s">
        <v>74</v>
      </c>
      <c r="BF4" s="68" t="s">
        <v>58</v>
      </c>
      <c r="BG4" s="68" t="s">
        <v>58</v>
      </c>
      <c r="BH4" s="68" t="s">
        <v>58</v>
      </c>
      <c r="BI4" s="271"/>
    </row>
    <row r="5" spans="1:65" s="79" customFormat="1" ht="35.1" customHeight="1" x14ac:dyDescent="0.25">
      <c r="A5" s="80"/>
      <c r="B5" s="57">
        <v>2019</v>
      </c>
      <c r="C5" s="30" t="s">
        <v>137</v>
      </c>
      <c r="D5" s="54"/>
      <c r="E5" s="30">
        <v>44</v>
      </c>
      <c r="F5" s="81"/>
      <c r="G5" s="82" t="s">
        <v>140</v>
      </c>
      <c r="H5" s="30"/>
      <c r="J5" s="83" t="s">
        <v>96</v>
      </c>
      <c r="K5" s="83" t="s">
        <v>97</v>
      </c>
      <c r="L5" s="84" t="s">
        <v>76</v>
      </c>
      <c r="M5" s="54">
        <v>1</v>
      </c>
      <c r="N5" s="54" t="s">
        <v>75</v>
      </c>
      <c r="O5" s="30" t="str">
        <f>IF(H5="","",VLOOKUP(H5,[1]dato!$A$2:$B$43,2,FALSE))</f>
        <v/>
      </c>
      <c r="P5" s="85" t="s">
        <v>159</v>
      </c>
      <c r="Q5" s="30" t="str">
        <f>IF(H5="","",VLOOKUP(P5,[1]dato!$A$2:$B$152,2,FALSE))</f>
        <v/>
      </c>
      <c r="R5" s="54"/>
      <c r="S5" s="30"/>
      <c r="T5" s="86">
        <v>1</v>
      </c>
      <c r="U5" s="82" t="s">
        <v>76</v>
      </c>
      <c r="V5" s="87">
        <v>43344</v>
      </c>
      <c r="W5" s="87">
        <v>43830</v>
      </c>
      <c r="X5" s="81">
        <v>43830</v>
      </c>
      <c r="Y5" s="75" t="s">
        <v>160</v>
      </c>
      <c r="Z5" s="30">
        <v>1</v>
      </c>
      <c r="AA5" s="88">
        <f>(IF(Z5="","",IF(OR($M5=0,$M5="",$X5=""),"",Z5/$M5)))</f>
        <v>1</v>
      </c>
      <c r="AB5" s="89">
        <f>(IF(OR($T5="",AA5=""),"",IF(OR($T5=0,AA5=0),0,IF((AA5*100%)/$T5&gt;100%,100%,(AA5*100%)/$T5))))</f>
        <v>1</v>
      </c>
      <c r="AC5" s="90" t="str">
        <f>IF(Z5="","",IF(AB5&lt;100%, IF(AB5&lt;25%, "ALERTA","EN TERMINO"), IF(AB5=100%, "OK", "EN TERMINO")))</f>
        <v>OK</v>
      </c>
      <c r="AD5" s="75" t="s">
        <v>99</v>
      </c>
      <c r="AE5" s="75"/>
      <c r="AF5" s="97" t="str">
        <f>IF(AB5=100%,"CUMPLIDA","INCUMPLIDA")</f>
        <v>CUMPLIDA</v>
      </c>
      <c r="AG5" s="92"/>
      <c r="AH5" s="91"/>
      <c r="AI5" s="91"/>
      <c r="AJ5" s="88" t="str">
        <f>IF(AI5="","",IF(OR($M5=0,$M5="",AG5=""),"",AI5/$M5))</f>
        <v/>
      </c>
      <c r="AK5" s="89" t="str">
        <f>(IF(OR($T5="",AJ5=""),"",IF(OR($T5=0,AJ5=0),0,IF((AJ5*100%)/$T5&gt;100%,100%,(AJ5*100%)/$T5))))</f>
        <v/>
      </c>
      <c r="AL5" s="90" t="str">
        <f>IF(AI5="","",IF(AK5&lt;100%, IF(AK5&lt;50%, "ALERTA","EN TERMINO"), IF(AK5=100%, "OK", "EN TERMINO")))</f>
        <v/>
      </c>
      <c r="AM5" s="91"/>
      <c r="AN5" s="91"/>
      <c r="AO5" s="93"/>
      <c r="AP5" s="93"/>
      <c r="AQ5" s="91"/>
      <c r="AR5" s="94" t="str">
        <f>(IF(AQ5="","",IF(OR($M5=0,$M5="",AO5=""),"",AQ5/$M5)))</f>
        <v/>
      </c>
      <c r="AS5" s="95" t="str">
        <f>(IF(OR($T5="",AR5=""),"",IF(OR($T5=0,AR5=0),0,IF((AR5*100%)/$T5&gt;100%,100%,(AR5*100%)/$T5))))</f>
        <v/>
      </c>
      <c r="AT5" s="90" t="str">
        <f>IF(AQ5="","",IF(AS5&lt;100%, IF(AS5&lt;75%, "ALERTA","EN TERMINO"), IF(AS5=100%, "OK", "EN TERMINO")))</f>
        <v/>
      </c>
      <c r="AU5" s="91"/>
      <c r="AV5" s="91"/>
      <c r="AW5" s="93"/>
      <c r="AX5" s="91"/>
      <c r="AY5" s="91"/>
      <c r="AZ5" s="88" t="str">
        <f>(IF(AY5="","",IF(OR($M5=0,$M5="",AW5=""),"",AY5/$M5)))</f>
        <v/>
      </c>
      <c r="BA5" s="96" t="str">
        <f>(IF(OR($T5="",AZ5=""),"",IF(OR($T5=0,AZ5=0),0,IF((AZ5*100%)/$T5&gt;100%,100%,(AZ5*100%)/$T5))))</f>
        <v/>
      </c>
      <c r="BB5" s="90" t="str">
        <f>IF(AY5="","",IF(BA5&lt;100%, IF(BA5&lt;100%, "ALERTA","EN TERMINO"), IF(BA5=100%, "OK", "EN TERMINO")))</f>
        <v/>
      </c>
      <c r="BC5" s="91"/>
      <c r="BD5" s="91"/>
      <c r="BE5" s="97" t="str">
        <f>IF(AB5=100%,"CUMPLIDA","INCUMPLIDA")</f>
        <v>CUMPLIDA</v>
      </c>
      <c r="BF5" s="54"/>
      <c r="BG5" s="54" t="s">
        <v>136</v>
      </c>
      <c r="BH5" s="30"/>
      <c r="BI5" s="54"/>
      <c r="BJ5" s="78"/>
      <c r="BK5" s="78"/>
      <c r="BL5" s="78"/>
      <c r="BM5" s="78"/>
    </row>
    <row r="6" spans="1:65" s="79" customFormat="1" ht="35.1" customHeight="1" x14ac:dyDescent="0.25">
      <c r="A6" s="80"/>
      <c r="B6" s="57">
        <v>2018</v>
      </c>
      <c r="C6" s="30" t="s">
        <v>137</v>
      </c>
      <c r="D6" s="54"/>
      <c r="E6" s="30">
        <v>67</v>
      </c>
      <c r="F6" s="81"/>
      <c r="G6" s="72" t="s">
        <v>143</v>
      </c>
      <c r="H6" s="30"/>
      <c r="J6" s="73" t="s">
        <v>152</v>
      </c>
      <c r="K6" s="73" t="s">
        <v>155</v>
      </c>
      <c r="L6" s="70" t="s">
        <v>145</v>
      </c>
      <c r="M6" s="54">
        <v>1</v>
      </c>
      <c r="N6" s="54" t="s">
        <v>75</v>
      </c>
      <c r="O6" s="30" t="str">
        <f>IF(H6="","",VLOOKUP(H6,[1]dato!$A$2:$B$43,2,FALSE))</f>
        <v/>
      </c>
      <c r="P6" s="30" t="s">
        <v>127</v>
      </c>
      <c r="Q6" s="30" t="str">
        <f>IF(H6="","",VLOOKUP(P6,[1]dato!$A$2:$B$152,2,FALSE))</f>
        <v/>
      </c>
      <c r="R6" s="54"/>
      <c r="S6" s="30"/>
      <c r="T6" s="86">
        <v>1</v>
      </c>
      <c r="U6" s="72" t="s">
        <v>145</v>
      </c>
      <c r="V6" s="74">
        <v>43344</v>
      </c>
      <c r="W6" s="74">
        <v>43511</v>
      </c>
      <c r="X6" s="81">
        <v>43830</v>
      </c>
      <c r="Y6" s="76" t="s">
        <v>116</v>
      </c>
      <c r="Z6" s="30">
        <v>1</v>
      </c>
      <c r="AA6" s="88">
        <f t="shared" ref="AA6:AA8" si="0">(IF(Z6="","",IF(OR($M6=0,$M6="",$X6=""),"",Z6/$M6)))</f>
        <v>1</v>
      </c>
      <c r="AB6" s="89">
        <f t="shared" ref="AB6:AB8" si="1">(IF(OR($T6="",AA6=""),"",IF(OR($T6=0,AA6=0),0,IF((AA6*100%)/$T6&gt;100%,100%,(AA6*100%)/$T6))))</f>
        <v>1</v>
      </c>
      <c r="AC6" s="90" t="str">
        <f t="shared" ref="AC6:AC8" si="2">IF(Z6="","",IF(AB6&lt;100%, IF(AB6&lt;25%, "ALERTA","EN TERMINO"), IF(AB6=100%, "OK", "EN TERMINO")))</f>
        <v>OK</v>
      </c>
      <c r="AD6" s="76" t="s">
        <v>117</v>
      </c>
      <c r="AE6" s="76"/>
      <c r="AF6" s="97" t="str">
        <f t="shared" ref="AF6:AF8" si="3">IF(AB6=100%,"CUMPLIDA","INCUMPLIDA")</f>
        <v>CUMPLIDA</v>
      </c>
      <c r="AG6" s="81"/>
      <c r="AH6" s="30"/>
      <c r="AI6" s="30"/>
      <c r="AJ6" s="31"/>
      <c r="AK6" s="31"/>
      <c r="AL6" s="54"/>
      <c r="AM6" s="30"/>
      <c r="AN6" s="30"/>
      <c r="AO6" s="30"/>
      <c r="AP6" s="30"/>
      <c r="AQ6" s="30"/>
      <c r="AR6" s="31"/>
      <c r="AS6" s="86"/>
      <c r="AT6" s="54"/>
      <c r="AU6" s="30"/>
      <c r="AV6" s="30"/>
      <c r="AW6" s="30"/>
      <c r="AX6" s="30"/>
      <c r="AY6" s="30"/>
      <c r="AZ6" s="30"/>
      <c r="BA6" s="30"/>
      <c r="BB6" s="30"/>
      <c r="BC6" s="30"/>
      <c r="BD6" s="30"/>
      <c r="BE6" s="97" t="str">
        <f t="shared" ref="BE6:BE8" si="4">IF(AB6=100%,"CUMPLIDA","INCUMPLIDA")</f>
        <v>CUMPLIDA</v>
      </c>
      <c r="BF6" s="54"/>
      <c r="BG6" s="54" t="s">
        <v>136</v>
      </c>
      <c r="BH6" s="30"/>
      <c r="BI6" s="54"/>
      <c r="BJ6" s="78"/>
      <c r="BK6" s="78"/>
      <c r="BL6" s="78"/>
      <c r="BM6" s="78"/>
    </row>
    <row r="7" spans="1:65" s="79" customFormat="1" ht="35.1" customHeight="1" x14ac:dyDescent="0.25">
      <c r="A7" s="80"/>
      <c r="B7" s="57">
        <v>2018</v>
      </c>
      <c r="C7" s="30" t="s">
        <v>137</v>
      </c>
      <c r="D7" s="54"/>
      <c r="E7" s="30">
        <v>67</v>
      </c>
      <c r="F7" s="81"/>
      <c r="G7" s="72" t="s">
        <v>143</v>
      </c>
      <c r="H7" s="30"/>
      <c r="J7" s="73" t="s">
        <v>153</v>
      </c>
      <c r="K7" s="73" t="s">
        <v>156</v>
      </c>
      <c r="L7" s="70" t="s">
        <v>146</v>
      </c>
      <c r="M7" s="54">
        <v>1</v>
      </c>
      <c r="N7" s="54" t="s">
        <v>75</v>
      </c>
      <c r="O7" s="30"/>
      <c r="P7" s="30" t="s">
        <v>127</v>
      </c>
      <c r="Q7" s="30"/>
      <c r="R7" s="54"/>
      <c r="S7" s="30"/>
      <c r="T7" s="86">
        <v>1</v>
      </c>
      <c r="U7" s="72" t="s">
        <v>146</v>
      </c>
      <c r="V7" s="74">
        <v>43344</v>
      </c>
      <c r="W7" s="74">
        <v>43511</v>
      </c>
      <c r="X7" s="81">
        <v>43830</v>
      </c>
      <c r="Y7" s="76" t="s">
        <v>116</v>
      </c>
      <c r="Z7" s="30">
        <v>1</v>
      </c>
      <c r="AA7" s="88">
        <f t="shared" si="0"/>
        <v>1</v>
      </c>
      <c r="AB7" s="89">
        <f t="shared" si="1"/>
        <v>1</v>
      </c>
      <c r="AC7" s="90" t="str">
        <f t="shared" si="2"/>
        <v>OK</v>
      </c>
      <c r="AD7" s="76" t="s">
        <v>117</v>
      </c>
      <c r="AE7" s="76"/>
      <c r="AF7" s="97" t="str">
        <f t="shared" si="3"/>
        <v>CUMPLIDA</v>
      </c>
      <c r="AG7" s="81"/>
      <c r="AH7" s="30"/>
      <c r="AI7" s="30"/>
      <c r="AJ7" s="31"/>
      <c r="AK7" s="31"/>
      <c r="AL7" s="54"/>
      <c r="AM7" s="30"/>
      <c r="AN7" s="30"/>
      <c r="AO7" s="30"/>
      <c r="AP7" s="30"/>
      <c r="AQ7" s="30"/>
      <c r="AR7" s="31"/>
      <c r="AS7" s="86"/>
      <c r="AT7" s="54"/>
      <c r="AU7" s="30"/>
      <c r="AV7" s="30"/>
      <c r="AW7" s="30"/>
      <c r="AX7" s="30"/>
      <c r="AY7" s="30"/>
      <c r="AZ7" s="30"/>
      <c r="BA7" s="30"/>
      <c r="BB7" s="30"/>
      <c r="BC7" s="30"/>
      <c r="BD7" s="30"/>
      <c r="BE7" s="97" t="str">
        <f t="shared" si="4"/>
        <v>CUMPLIDA</v>
      </c>
      <c r="BF7" s="54"/>
      <c r="BG7" s="54" t="s">
        <v>136</v>
      </c>
      <c r="BH7" s="30"/>
      <c r="BI7" s="54"/>
      <c r="BJ7" s="78"/>
      <c r="BK7" s="78"/>
      <c r="BL7" s="78"/>
      <c r="BM7" s="78"/>
    </row>
    <row r="8" spans="1:65" s="79" customFormat="1" ht="35.1" customHeight="1" x14ac:dyDescent="0.25">
      <c r="A8" s="98"/>
      <c r="B8" s="57">
        <v>2018</v>
      </c>
      <c r="C8" s="30" t="s">
        <v>137</v>
      </c>
      <c r="D8" s="54"/>
      <c r="E8" s="30">
        <v>67</v>
      </c>
      <c r="F8" s="81"/>
      <c r="G8" s="72" t="s">
        <v>144</v>
      </c>
      <c r="H8" s="30"/>
      <c r="J8" s="73" t="s">
        <v>154</v>
      </c>
      <c r="K8" s="73" t="s">
        <v>157</v>
      </c>
      <c r="L8" s="70" t="s">
        <v>158</v>
      </c>
      <c r="M8" s="28">
        <v>1</v>
      </c>
      <c r="N8" s="54" t="s">
        <v>75</v>
      </c>
      <c r="O8" s="30"/>
      <c r="P8" s="30" t="s">
        <v>127</v>
      </c>
      <c r="Q8" s="30"/>
      <c r="R8" s="54"/>
      <c r="S8" s="30"/>
      <c r="T8" s="86">
        <v>1</v>
      </c>
      <c r="U8" s="72" t="s">
        <v>147</v>
      </c>
      <c r="V8" s="74">
        <v>43344</v>
      </c>
      <c r="W8" s="74">
        <v>43511</v>
      </c>
      <c r="X8" s="81">
        <v>43830</v>
      </c>
      <c r="Y8" s="77" t="s">
        <v>129</v>
      </c>
      <c r="Z8" s="99">
        <v>1</v>
      </c>
      <c r="AA8" s="88">
        <f t="shared" si="0"/>
        <v>1</v>
      </c>
      <c r="AB8" s="89">
        <f t="shared" si="1"/>
        <v>1</v>
      </c>
      <c r="AC8" s="90" t="str">
        <f t="shared" si="2"/>
        <v>OK</v>
      </c>
      <c r="AD8" s="76" t="s">
        <v>130</v>
      </c>
      <c r="AE8" s="76"/>
      <c r="AF8" s="97" t="str">
        <f t="shared" si="3"/>
        <v>CUMPLIDA</v>
      </c>
      <c r="AG8" s="81"/>
      <c r="AH8" s="30"/>
      <c r="AI8" s="54"/>
      <c r="AJ8" s="31"/>
      <c r="AK8" s="31"/>
      <c r="AL8" s="54"/>
      <c r="AM8" s="100"/>
      <c r="AN8" s="30"/>
      <c r="AO8" s="30"/>
      <c r="AP8" s="30"/>
      <c r="AQ8" s="30"/>
      <c r="AR8" s="31"/>
      <c r="AS8" s="86"/>
      <c r="AT8" s="54"/>
      <c r="AU8" s="30"/>
      <c r="AV8" s="30"/>
      <c r="AW8" s="30"/>
      <c r="AX8" s="30"/>
      <c r="AY8" s="30"/>
      <c r="AZ8" s="30"/>
      <c r="BA8" s="30"/>
      <c r="BB8" s="30"/>
      <c r="BC8" s="30"/>
      <c r="BD8" s="30"/>
      <c r="BE8" s="97" t="str">
        <f t="shared" si="4"/>
        <v>CUMPLIDA</v>
      </c>
      <c r="BF8" s="54"/>
      <c r="BG8" s="54" t="s">
        <v>136</v>
      </c>
      <c r="BH8" s="30"/>
      <c r="BI8" s="54"/>
      <c r="BJ8" s="78"/>
      <c r="BK8" s="78"/>
      <c r="BL8" s="78"/>
      <c r="BM8" s="78"/>
    </row>
    <row r="9" spans="1:65" s="79" customFormat="1" ht="54.75" customHeight="1" x14ac:dyDescent="0.25">
      <c r="A9" s="98"/>
      <c r="B9" s="81"/>
      <c r="C9" s="30"/>
      <c r="D9" s="54"/>
      <c r="E9" s="30"/>
      <c r="F9" s="81"/>
      <c r="G9" s="54"/>
      <c r="H9" s="30"/>
      <c r="I9" s="101"/>
      <c r="J9" s="30"/>
      <c r="K9" s="30"/>
      <c r="L9" s="30"/>
      <c r="M9" s="54"/>
      <c r="N9" s="54"/>
      <c r="O9" s="30"/>
      <c r="P9" s="102"/>
      <c r="Q9" s="30"/>
      <c r="R9" s="54"/>
      <c r="S9" s="30"/>
      <c r="T9" s="86"/>
      <c r="U9" s="30"/>
      <c r="V9" s="81"/>
      <c r="W9" s="81"/>
      <c r="X9" s="81"/>
      <c r="Y9" s="30"/>
      <c r="Z9" s="35"/>
      <c r="AA9" s="31"/>
      <c r="AB9" s="86"/>
      <c r="AC9" s="54"/>
      <c r="AD9" s="103"/>
      <c r="AE9" s="103"/>
      <c r="AF9" s="30"/>
      <c r="AG9" s="81"/>
      <c r="AH9" s="30"/>
      <c r="AI9" s="54"/>
      <c r="AJ9" s="31"/>
      <c r="AK9" s="31"/>
      <c r="AL9" s="54"/>
      <c r="AM9" s="100"/>
      <c r="AN9" s="30"/>
      <c r="AO9" s="30"/>
      <c r="AP9" s="30"/>
      <c r="AQ9" s="30"/>
      <c r="AR9" s="31"/>
      <c r="AS9" s="86"/>
      <c r="AT9" s="54"/>
      <c r="AU9" s="30"/>
      <c r="AV9" s="30"/>
      <c r="AW9" s="30"/>
      <c r="AX9" s="30"/>
      <c r="AY9" s="30"/>
      <c r="AZ9" s="30"/>
      <c r="BA9" s="30"/>
      <c r="BB9" s="30"/>
      <c r="BC9" s="30"/>
      <c r="BD9" s="30"/>
      <c r="BE9" s="97"/>
      <c r="BF9" s="54"/>
      <c r="BG9" s="54"/>
      <c r="BH9" s="100"/>
      <c r="BI9" s="54"/>
      <c r="BJ9" s="78"/>
      <c r="BK9" s="78"/>
      <c r="BL9" s="78"/>
      <c r="BM9" s="78"/>
    </row>
    <row r="10" spans="1:65" s="79" customFormat="1" ht="63" customHeight="1" x14ac:dyDescent="0.25">
      <c r="A10" s="104"/>
      <c r="B10" s="81"/>
      <c r="C10" s="30"/>
      <c r="D10" s="54"/>
      <c r="E10" s="30"/>
      <c r="F10" s="81"/>
      <c r="G10" s="54"/>
      <c r="H10" s="30"/>
      <c r="I10" s="105"/>
      <c r="J10" s="30"/>
      <c r="K10" s="106"/>
      <c r="L10" s="106"/>
      <c r="M10" s="54"/>
      <c r="N10" s="54"/>
      <c r="O10" s="30"/>
      <c r="P10" s="30"/>
      <c r="Q10" s="30"/>
      <c r="R10" s="54"/>
      <c r="S10" s="30"/>
      <c r="T10" s="86"/>
      <c r="U10" s="30"/>
      <c r="V10" s="81"/>
      <c r="W10" s="81"/>
      <c r="X10" s="81"/>
      <c r="Y10" s="30"/>
      <c r="Z10" s="54"/>
      <c r="AA10" s="31"/>
      <c r="AB10" s="86"/>
      <c r="AC10" s="54"/>
      <c r="AD10" s="107"/>
      <c r="AE10" s="107"/>
      <c r="AF10" s="30"/>
      <c r="AG10" s="81"/>
      <c r="AH10" s="30"/>
      <c r="AI10" s="54"/>
      <c r="AJ10" s="31"/>
      <c r="AK10" s="31"/>
      <c r="AL10" s="54"/>
      <c r="AM10" s="30"/>
      <c r="AN10" s="30"/>
      <c r="AO10" s="30"/>
      <c r="AP10" s="30"/>
      <c r="AQ10" s="30"/>
      <c r="AR10" s="31"/>
      <c r="AS10" s="86"/>
      <c r="AT10" s="54"/>
      <c r="AU10" s="30"/>
      <c r="AV10" s="30"/>
      <c r="AW10" s="30"/>
      <c r="AX10" s="30"/>
      <c r="AY10" s="30"/>
      <c r="AZ10" s="30"/>
      <c r="BA10" s="30"/>
      <c r="BB10" s="30"/>
      <c r="BC10" s="30"/>
      <c r="BD10" s="30"/>
      <c r="BE10" s="97"/>
      <c r="BF10" s="54"/>
      <c r="BG10" s="54"/>
      <c r="BH10" s="30"/>
      <c r="BI10" s="54"/>
      <c r="BJ10" s="78"/>
      <c r="BK10" s="78"/>
      <c r="BL10" s="78"/>
      <c r="BM10" s="78"/>
    </row>
    <row r="11" spans="1:65" s="79" customFormat="1" ht="67.5" customHeight="1" x14ac:dyDescent="0.25">
      <c r="A11" s="104"/>
      <c r="B11" s="81"/>
      <c r="C11" s="30"/>
      <c r="D11" s="54"/>
      <c r="E11" s="30"/>
      <c r="F11" s="81"/>
      <c r="G11" s="54"/>
      <c r="H11" s="30"/>
      <c r="I11" s="66"/>
      <c r="J11" s="30"/>
      <c r="K11" s="30"/>
      <c r="L11" s="30"/>
      <c r="M11" s="54"/>
      <c r="N11" s="54"/>
      <c r="O11" s="30"/>
      <c r="P11" s="30"/>
      <c r="Q11" s="30"/>
      <c r="R11" s="54"/>
      <c r="S11" s="30"/>
      <c r="T11" s="86"/>
      <c r="U11" s="30"/>
      <c r="V11" s="81"/>
      <c r="W11" s="81"/>
      <c r="X11" s="81"/>
      <c r="Y11" s="30"/>
      <c r="Z11" s="28"/>
      <c r="AA11" s="31"/>
      <c r="AB11" s="86"/>
      <c r="AC11" s="54"/>
      <c r="AD11" s="107"/>
      <c r="AE11" s="107"/>
      <c r="AF11" s="30"/>
      <c r="AG11" s="81"/>
      <c r="AH11" s="30"/>
      <c r="AI11" s="28"/>
      <c r="AJ11" s="31"/>
      <c r="AK11" s="31"/>
      <c r="AL11" s="54"/>
      <c r="AM11" s="30"/>
      <c r="AN11" s="30"/>
      <c r="AO11" s="108"/>
      <c r="AP11" s="30"/>
      <c r="AQ11" s="30"/>
      <c r="AR11" s="31"/>
      <c r="AS11" s="86"/>
      <c r="AT11" s="54"/>
      <c r="AU11" s="30"/>
      <c r="AV11" s="30"/>
      <c r="AW11" s="30"/>
      <c r="AX11" s="30"/>
      <c r="AY11" s="30"/>
      <c r="AZ11" s="30"/>
      <c r="BA11" s="30"/>
      <c r="BB11" s="30"/>
      <c r="BC11" s="30"/>
      <c r="BD11" s="30"/>
      <c r="BE11" s="97"/>
      <c r="BF11" s="54"/>
      <c r="BG11" s="54"/>
      <c r="BH11" s="30"/>
      <c r="BI11" s="54"/>
      <c r="BJ11" s="78"/>
      <c r="BK11" s="78"/>
      <c r="BL11" s="78"/>
      <c r="BM11" s="78"/>
    </row>
    <row r="12" spans="1:65" s="79" customFormat="1" ht="59.25" customHeight="1" x14ac:dyDescent="0.25">
      <c r="A12" s="104"/>
      <c r="B12" s="81"/>
      <c r="C12" s="30"/>
      <c r="D12" s="54"/>
      <c r="E12" s="30"/>
      <c r="F12" s="81"/>
      <c r="G12" s="54"/>
      <c r="H12" s="30"/>
      <c r="I12" s="66"/>
      <c r="J12" s="30"/>
      <c r="K12" s="30"/>
      <c r="L12" s="30"/>
      <c r="M12" s="54"/>
      <c r="N12" s="54"/>
      <c r="O12" s="30"/>
      <c r="P12" s="30"/>
      <c r="Q12" s="30"/>
      <c r="R12" s="54"/>
      <c r="S12" s="30"/>
      <c r="T12" s="86"/>
      <c r="U12" s="30"/>
      <c r="V12" s="81"/>
      <c r="W12" s="81"/>
      <c r="X12" s="81"/>
      <c r="Y12" s="30"/>
      <c r="Z12" s="28"/>
      <c r="AA12" s="31"/>
      <c r="AB12" s="86"/>
      <c r="AC12" s="54"/>
      <c r="AD12" s="107"/>
      <c r="AE12" s="107"/>
      <c r="AF12" s="30"/>
      <c r="AG12" s="81"/>
      <c r="AH12" s="30"/>
      <c r="AI12" s="28"/>
      <c r="AJ12" s="31"/>
      <c r="AK12" s="86"/>
      <c r="AL12" s="54"/>
      <c r="AM12" s="30"/>
      <c r="AN12" s="30"/>
      <c r="AO12" s="30"/>
      <c r="AP12" s="30"/>
      <c r="AQ12" s="30"/>
      <c r="AR12" s="31"/>
      <c r="AS12" s="86"/>
      <c r="AT12" s="54"/>
      <c r="AU12" s="30"/>
      <c r="AV12" s="30"/>
      <c r="AW12" s="30"/>
      <c r="AX12" s="30"/>
      <c r="AY12" s="30"/>
      <c r="AZ12" s="30"/>
      <c r="BA12" s="30"/>
      <c r="BB12" s="30"/>
      <c r="BC12" s="30"/>
      <c r="BD12" s="30"/>
      <c r="BE12" s="97"/>
      <c r="BF12" s="54"/>
      <c r="BG12" s="54"/>
      <c r="BH12" s="30"/>
      <c r="BI12" s="54"/>
      <c r="BJ12" s="78"/>
      <c r="BK12" s="78"/>
      <c r="BL12" s="78"/>
      <c r="BM12" s="78"/>
    </row>
    <row r="13" spans="1:65" s="79" customFormat="1" ht="58.5" customHeight="1" x14ac:dyDescent="0.25">
      <c r="A13" s="104"/>
      <c r="B13" s="81"/>
      <c r="C13" s="30"/>
      <c r="D13" s="54"/>
      <c r="E13" s="30"/>
      <c r="F13" s="81"/>
      <c r="G13" s="35"/>
      <c r="H13" s="30"/>
      <c r="I13" s="66"/>
      <c r="J13" s="30"/>
      <c r="K13" s="30"/>
      <c r="L13" s="30"/>
      <c r="M13" s="54"/>
      <c r="N13" s="54"/>
      <c r="O13" s="30"/>
      <c r="P13" s="30"/>
      <c r="Q13" s="30"/>
      <c r="R13" s="54"/>
      <c r="S13" s="30"/>
      <c r="T13" s="86"/>
      <c r="U13" s="30"/>
      <c r="V13" s="81"/>
      <c r="W13" s="81"/>
      <c r="X13" s="81"/>
      <c r="Y13" s="30"/>
      <c r="Z13" s="54"/>
      <c r="AA13" s="31"/>
      <c r="AB13" s="86"/>
      <c r="AC13" s="54"/>
      <c r="AD13" s="107"/>
      <c r="AE13" s="107"/>
      <c r="AF13" s="30"/>
      <c r="AG13" s="81"/>
      <c r="AH13" s="30"/>
      <c r="AI13" s="54"/>
      <c r="AJ13" s="31"/>
      <c r="AK13" s="31"/>
      <c r="AL13" s="54"/>
      <c r="AM13" s="30"/>
      <c r="AN13" s="30"/>
      <c r="AO13" s="30"/>
      <c r="AP13" s="30"/>
      <c r="AQ13" s="30"/>
      <c r="AR13" s="31"/>
      <c r="AS13" s="86"/>
      <c r="AT13" s="54"/>
      <c r="AU13" s="30"/>
      <c r="AV13" s="30"/>
      <c r="AW13" s="30"/>
      <c r="AX13" s="30"/>
      <c r="AY13" s="30"/>
      <c r="AZ13" s="30"/>
      <c r="BA13" s="30"/>
      <c r="BB13" s="30"/>
      <c r="BC13" s="30"/>
      <c r="BD13" s="30"/>
      <c r="BE13" s="97"/>
      <c r="BF13" s="54"/>
      <c r="BG13" s="54"/>
      <c r="BH13" s="30"/>
      <c r="BI13" s="54"/>
      <c r="BJ13" s="78"/>
      <c r="BK13" s="78"/>
      <c r="BL13" s="78"/>
      <c r="BM13" s="78"/>
    </row>
    <row r="14" spans="1:65" s="79" customFormat="1" ht="30" customHeight="1" x14ac:dyDescent="0.25">
      <c r="A14" s="54"/>
      <c r="B14" s="81"/>
      <c r="C14" s="30"/>
      <c r="D14" s="54"/>
      <c r="E14" s="30"/>
      <c r="F14" s="81"/>
      <c r="G14" s="54"/>
      <c r="H14" s="30"/>
      <c r="I14" s="30"/>
      <c r="J14" s="30"/>
      <c r="K14" s="30"/>
      <c r="L14" s="30"/>
      <c r="M14" s="54"/>
      <c r="N14" s="54"/>
      <c r="O14" s="30"/>
      <c r="P14" s="30"/>
      <c r="Q14" s="30"/>
      <c r="R14" s="54"/>
      <c r="S14" s="30"/>
      <c r="T14" s="86"/>
      <c r="U14" s="30"/>
      <c r="V14" s="81"/>
      <c r="W14" s="81"/>
      <c r="X14" s="81"/>
      <c r="Y14" s="30"/>
      <c r="Z14" s="28"/>
      <c r="AA14" s="31"/>
      <c r="AB14" s="86"/>
      <c r="AC14" s="54"/>
      <c r="AD14" s="30"/>
      <c r="AE14" s="30"/>
      <c r="AF14" s="30"/>
      <c r="AG14" s="81"/>
      <c r="AH14" s="30"/>
      <c r="AI14" s="54"/>
      <c r="AJ14" s="31"/>
      <c r="AK14" s="31"/>
      <c r="AL14" s="54"/>
      <c r="AM14" s="30"/>
      <c r="AN14" s="30"/>
      <c r="AO14" s="30"/>
      <c r="AP14" s="30"/>
      <c r="AQ14" s="30"/>
      <c r="AR14" s="31"/>
      <c r="AS14" s="86"/>
      <c r="AT14" s="54"/>
      <c r="AU14" s="30"/>
      <c r="AV14" s="30"/>
      <c r="AW14" s="30"/>
      <c r="AX14" s="30"/>
      <c r="AY14" s="30"/>
      <c r="AZ14" s="30"/>
      <c r="BA14" s="30"/>
      <c r="BB14" s="30"/>
      <c r="BC14" s="30"/>
      <c r="BD14" s="30"/>
      <c r="BE14" s="54"/>
      <c r="BF14" s="54"/>
      <c r="BG14" s="54"/>
      <c r="BH14" s="54"/>
      <c r="BI14" s="54"/>
      <c r="BJ14" s="78"/>
      <c r="BK14" s="78"/>
      <c r="BL14" s="78"/>
      <c r="BM14" s="78"/>
    </row>
    <row r="15" spans="1:65" s="79" customFormat="1" ht="30" customHeight="1" x14ac:dyDescent="0.25">
      <c r="A15" s="54"/>
      <c r="B15" s="81"/>
      <c r="C15" s="30"/>
      <c r="D15" s="54"/>
      <c r="E15" s="30"/>
      <c r="F15" s="81"/>
      <c r="G15" s="54"/>
      <c r="H15" s="30"/>
      <c r="I15" s="30"/>
      <c r="J15" s="30"/>
      <c r="K15" s="30"/>
      <c r="L15" s="30"/>
      <c r="M15" s="54"/>
      <c r="N15" s="54"/>
      <c r="O15" s="30"/>
      <c r="P15" s="30"/>
      <c r="Q15" s="30"/>
      <c r="R15" s="54"/>
      <c r="S15" s="30"/>
      <c r="T15" s="86"/>
      <c r="U15" s="30"/>
      <c r="V15" s="81"/>
      <c r="W15" s="81"/>
      <c r="X15" s="81"/>
      <c r="Y15" s="30"/>
      <c r="Z15" s="28"/>
      <c r="AA15" s="31"/>
      <c r="AB15" s="86"/>
      <c r="AC15" s="54"/>
      <c r="AD15" s="30"/>
      <c r="AE15" s="30"/>
      <c r="AF15" s="30"/>
      <c r="AG15" s="81"/>
      <c r="AH15" s="30"/>
      <c r="AI15" s="28"/>
      <c r="AJ15" s="31"/>
      <c r="AK15" s="86"/>
      <c r="AL15" s="54"/>
      <c r="AM15" s="30"/>
      <c r="AN15" s="30"/>
      <c r="AO15" s="30"/>
      <c r="AP15" s="30"/>
      <c r="AQ15" s="30"/>
      <c r="AR15" s="31"/>
      <c r="AS15" s="86"/>
      <c r="AT15" s="54"/>
      <c r="AU15" s="30"/>
      <c r="AV15" s="30"/>
      <c r="AW15" s="30"/>
      <c r="AX15" s="30"/>
      <c r="AY15" s="30"/>
      <c r="AZ15" s="30"/>
      <c r="BA15" s="30"/>
      <c r="BB15" s="30"/>
      <c r="BC15" s="30"/>
      <c r="BD15" s="30"/>
      <c r="BE15" s="54"/>
      <c r="BF15" s="54"/>
      <c r="BG15" s="54"/>
      <c r="BH15" s="54"/>
      <c r="BI15" s="54"/>
      <c r="BJ15" s="78"/>
      <c r="BK15" s="78"/>
      <c r="BL15" s="78"/>
      <c r="BM15" s="78"/>
    </row>
    <row r="16" spans="1:65" s="79" customFormat="1" ht="30" customHeight="1" x14ac:dyDescent="0.25">
      <c r="A16" s="54"/>
      <c r="B16" s="81"/>
      <c r="C16" s="30"/>
      <c r="D16" s="54"/>
      <c r="E16" s="30"/>
      <c r="F16" s="81"/>
      <c r="G16" s="54"/>
      <c r="H16" s="30"/>
      <c r="I16" s="30"/>
      <c r="J16" s="30"/>
      <c r="K16" s="30"/>
      <c r="L16" s="30"/>
      <c r="M16" s="54"/>
      <c r="N16" s="54"/>
      <c r="O16" s="30"/>
      <c r="P16" s="30"/>
      <c r="Q16" s="30"/>
      <c r="R16" s="54"/>
      <c r="S16" s="30"/>
      <c r="T16" s="86"/>
      <c r="U16" s="30"/>
      <c r="V16" s="81"/>
      <c r="W16" s="81"/>
      <c r="X16" s="81"/>
      <c r="Y16" s="30"/>
      <c r="Z16" s="31"/>
      <c r="AA16" s="31"/>
      <c r="AB16" s="86"/>
      <c r="AC16" s="54"/>
      <c r="AD16" s="30"/>
      <c r="AE16" s="30"/>
      <c r="AF16" s="30"/>
      <c r="AG16" s="81"/>
      <c r="AH16" s="108"/>
      <c r="AI16" s="28"/>
      <c r="AJ16" s="31"/>
      <c r="AK16" s="31"/>
      <c r="AL16" s="54"/>
      <c r="AM16" s="30"/>
      <c r="AN16" s="30"/>
      <c r="AO16" s="30"/>
      <c r="AP16" s="30"/>
      <c r="AQ16" s="30"/>
      <c r="AR16" s="31"/>
      <c r="AS16" s="86"/>
      <c r="AT16" s="54"/>
      <c r="AU16" s="30"/>
      <c r="AV16" s="30"/>
      <c r="AW16" s="30"/>
      <c r="AX16" s="30"/>
      <c r="AY16" s="30"/>
      <c r="AZ16" s="30"/>
      <c r="BA16" s="30"/>
      <c r="BB16" s="30"/>
      <c r="BC16" s="30"/>
      <c r="BD16" s="30"/>
      <c r="BE16" s="54"/>
      <c r="BF16" s="54"/>
      <c r="BG16" s="54"/>
      <c r="BH16" s="54"/>
      <c r="BI16" s="54"/>
      <c r="BJ16" s="78"/>
      <c r="BK16" s="78"/>
      <c r="BL16" s="78"/>
      <c r="BM16" s="78"/>
    </row>
    <row r="17" spans="1:65" s="79" customFormat="1" ht="30" customHeight="1" x14ac:dyDescent="0.25">
      <c r="A17" s="54"/>
      <c r="B17" s="81"/>
      <c r="C17" s="30"/>
      <c r="D17" s="54"/>
      <c r="E17" s="30"/>
      <c r="F17" s="81"/>
      <c r="G17" s="54"/>
      <c r="H17" s="30"/>
      <c r="I17" s="30"/>
      <c r="J17" s="30"/>
      <c r="K17" s="30"/>
      <c r="L17" s="30"/>
      <c r="M17" s="54"/>
      <c r="N17" s="54"/>
      <c r="O17" s="30"/>
      <c r="P17" s="30"/>
      <c r="Q17" s="30"/>
      <c r="R17" s="54"/>
      <c r="S17" s="30"/>
      <c r="T17" s="86"/>
      <c r="U17" s="30"/>
      <c r="V17" s="81"/>
      <c r="W17" s="81"/>
      <c r="X17" s="81"/>
      <c r="Y17" s="30"/>
      <c r="Z17" s="28"/>
      <c r="AA17" s="31"/>
      <c r="AB17" s="86"/>
      <c r="AC17" s="54"/>
      <c r="AD17" s="30"/>
      <c r="AE17" s="30"/>
      <c r="AF17" s="30"/>
      <c r="AG17" s="81"/>
      <c r="AH17" s="30"/>
      <c r="AI17" s="28"/>
      <c r="AJ17" s="28"/>
      <c r="AK17" s="31"/>
      <c r="AL17" s="54"/>
      <c r="AM17" s="30"/>
      <c r="AN17" s="30"/>
      <c r="AO17" s="30"/>
      <c r="AP17" s="30"/>
      <c r="AQ17" s="30"/>
      <c r="AR17" s="31"/>
      <c r="AS17" s="86"/>
      <c r="AT17" s="54"/>
      <c r="AU17" s="30"/>
      <c r="AV17" s="30"/>
      <c r="AW17" s="30"/>
      <c r="AX17" s="30"/>
      <c r="AY17" s="30"/>
      <c r="AZ17" s="30"/>
      <c r="BA17" s="30"/>
      <c r="BB17" s="30"/>
      <c r="BC17" s="30"/>
      <c r="BD17" s="30"/>
      <c r="BE17" s="54"/>
      <c r="BF17" s="54"/>
      <c r="BG17" s="54"/>
      <c r="BH17" s="54"/>
      <c r="BI17" s="54"/>
      <c r="BJ17" s="78"/>
      <c r="BK17" s="78"/>
      <c r="BL17" s="78"/>
      <c r="BM17" s="78"/>
    </row>
    <row r="18" spans="1:65" s="79" customFormat="1" ht="30" customHeight="1" x14ac:dyDescent="0.25">
      <c r="A18" s="54"/>
      <c r="B18" s="81"/>
      <c r="C18" s="30"/>
      <c r="D18" s="54"/>
      <c r="E18" s="30"/>
      <c r="F18" s="81"/>
      <c r="G18" s="54"/>
      <c r="H18" s="30"/>
      <c r="I18" s="30"/>
      <c r="J18" s="30"/>
      <c r="K18" s="30"/>
      <c r="L18" s="30"/>
      <c r="M18" s="54"/>
      <c r="N18" s="54"/>
      <c r="O18" s="30"/>
      <c r="P18" s="30"/>
      <c r="Q18" s="30"/>
      <c r="R18" s="54"/>
      <c r="S18" s="30"/>
      <c r="T18" s="86"/>
      <c r="U18" s="30"/>
      <c r="V18" s="81"/>
      <c r="W18" s="81"/>
      <c r="X18" s="81"/>
      <c r="Y18" s="30"/>
      <c r="Z18" s="28"/>
      <c r="AA18" s="31"/>
      <c r="AB18" s="86"/>
      <c r="AC18" s="54"/>
      <c r="AD18" s="30"/>
      <c r="AE18" s="30"/>
      <c r="AF18" s="30"/>
      <c r="AG18" s="81"/>
      <c r="AH18" s="30"/>
      <c r="AI18" s="28"/>
      <c r="AJ18" s="28"/>
      <c r="AK18" s="31"/>
      <c r="AL18" s="54"/>
      <c r="AM18" s="30"/>
      <c r="AN18" s="30"/>
      <c r="AO18" s="30"/>
      <c r="AP18" s="30"/>
      <c r="AQ18" s="30"/>
      <c r="AR18" s="31"/>
      <c r="AS18" s="86"/>
      <c r="AT18" s="54"/>
      <c r="AU18" s="30"/>
      <c r="AV18" s="30"/>
      <c r="AW18" s="30"/>
      <c r="AX18" s="30"/>
      <c r="AY18" s="30"/>
      <c r="AZ18" s="30"/>
      <c r="BA18" s="30"/>
      <c r="BB18" s="30"/>
      <c r="BC18" s="30"/>
      <c r="BD18" s="30"/>
      <c r="BE18" s="54"/>
      <c r="BF18" s="54"/>
      <c r="BG18" s="54"/>
      <c r="BH18" s="54"/>
      <c r="BI18" s="54"/>
      <c r="BJ18" s="78"/>
      <c r="BK18" s="78"/>
      <c r="BL18" s="78"/>
      <c r="BM18" s="78"/>
    </row>
    <row r="19" spans="1:65" s="79" customFormat="1" ht="30" customHeight="1" x14ac:dyDescent="0.25">
      <c r="A19" s="54"/>
      <c r="B19" s="81"/>
      <c r="C19" s="30"/>
      <c r="D19" s="54"/>
      <c r="E19" s="30"/>
      <c r="F19" s="81"/>
      <c r="G19" s="54"/>
      <c r="H19" s="30"/>
      <c r="I19" s="30"/>
      <c r="J19" s="30"/>
      <c r="K19" s="106"/>
      <c r="L19" s="106"/>
      <c r="M19" s="54"/>
      <c r="N19" s="54"/>
      <c r="O19" s="30"/>
      <c r="P19" s="30"/>
      <c r="Q19" s="30"/>
      <c r="R19" s="54"/>
      <c r="S19" s="30"/>
      <c r="T19" s="86"/>
      <c r="U19" s="30"/>
      <c r="V19" s="81"/>
      <c r="W19" s="81"/>
      <c r="X19" s="81"/>
      <c r="Y19" s="108"/>
      <c r="Z19" s="54"/>
      <c r="AA19" s="31"/>
      <c r="AB19" s="86"/>
      <c r="AC19" s="54"/>
      <c r="AD19" s="108"/>
      <c r="AE19" s="108"/>
      <c r="AF19" s="30"/>
      <c r="AG19" s="81"/>
      <c r="AH19" s="108"/>
      <c r="AI19" s="54"/>
      <c r="AJ19" s="31"/>
      <c r="AK19" s="31"/>
      <c r="AL19" s="54"/>
      <c r="AM19" s="30"/>
      <c r="AN19" s="30"/>
      <c r="AO19" s="30"/>
      <c r="AP19" s="30"/>
      <c r="AQ19" s="30"/>
      <c r="AR19" s="31"/>
      <c r="AS19" s="86"/>
      <c r="AT19" s="54"/>
      <c r="AU19" s="30"/>
      <c r="AV19" s="30"/>
      <c r="AW19" s="30"/>
      <c r="AX19" s="30"/>
      <c r="AY19" s="30"/>
      <c r="AZ19" s="30"/>
      <c r="BA19" s="30"/>
      <c r="BB19" s="30"/>
      <c r="BC19" s="30"/>
      <c r="BD19" s="30"/>
      <c r="BE19" s="54"/>
      <c r="BF19" s="30"/>
      <c r="BG19" s="54"/>
      <c r="BH19" s="54"/>
      <c r="BI19" s="54"/>
      <c r="BJ19" s="78"/>
      <c r="BK19" s="78"/>
      <c r="BL19" s="78"/>
      <c r="BM19" s="78"/>
    </row>
    <row r="20" spans="1:65" s="79" customFormat="1" ht="30" customHeight="1" x14ac:dyDescent="0.25">
      <c r="A20" s="54"/>
      <c r="B20" s="81"/>
      <c r="C20" s="30"/>
      <c r="D20" s="54"/>
      <c r="E20" s="30"/>
      <c r="F20" s="81"/>
      <c r="G20" s="54"/>
      <c r="H20" s="30"/>
      <c r="I20" s="30"/>
      <c r="J20" s="30"/>
      <c r="K20" s="30"/>
      <c r="L20" s="30"/>
      <c r="M20" s="54"/>
      <c r="N20" s="54"/>
      <c r="O20" s="30"/>
      <c r="P20" s="30"/>
      <c r="Q20" s="30"/>
      <c r="R20" s="54"/>
      <c r="S20" s="30"/>
      <c r="T20" s="86"/>
      <c r="U20" s="30"/>
      <c r="V20" s="81"/>
      <c r="W20" s="81"/>
      <c r="X20" s="81"/>
      <c r="Y20" s="108"/>
      <c r="Z20" s="54"/>
      <c r="AA20" s="31"/>
      <c r="AB20" s="86"/>
      <c r="AC20" s="54"/>
      <c r="AD20" s="108"/>
      <c r="AE20" s="108"/>
      <c r="AF20" s="30"/>
      <c r="AG20" s="81"/>
      <c r="AH20" s="108"/>
      <c r="AI20" s="54"/>
      <c r="AJ20" s="31"/>
      <c r="AK20" s="31"/>
      <c r="AL20" s="54"/>
      <c r="AM20" s="108"/>
      <c r="AN20" s="30"/>
      <c r="AO20" s="30"/>
      <c r="AP20" s="30"/>
      <c r="AQ20" s="30"/>
      <c r="AR20" s="31"/>
      <c r="AS20" s="86"/>
      <c r="AT20" s="54"/>
      <c r="AU20" s="30"/>
      <c r="AV20" s="30"/>
      <c r="AW20" s="30"/>
      <c r="AX20" s="30"/>
      <c r="AY20" s="30"/>
      <c r="AZ20" s="30"/>
      <c r="BA20" s="30"/>
      <c r="BB20" s="30"/>
      <c r="BC20" s="30"/>
      <c r="BD20" s="30"/>
      <c r="BE20" s="54"/>
      <c r="BF20" s="54"/>
      <c r="BG20" s="54"/>
      <c r="BH20" s="54"/>
      <c r="BI20" s="54"/>
      <c r="BJ20" s="78"/>
      <c r="BK20" s="78"/>
      <c r="BL20" s="78"/>
      <c r="BM20" s="78"/>
    </row>
    <row r="21" spans="1:65" s="79" customFormat="1" ht="30" customHeight="1" x14ac:dyDescent="0.25">
      <c r="A21" s="54"/>
      <c r="B21" s="81"/>
      <c r="C21" s="30"/>
      <c r="D21" s="54"/>
      <c r="E21" s="30"/>
      <c r="F21" s="81"/>
      <c r="G21" s="54"/>
      <c r="H21" s="30"/>
      <c r="I21" s="30"/>
      <c r="J21" s="30"/>
      <c r="K21" s="30"/>
      <c r="L21" s="30"/>
      <c r="M21" s="54"/>
      <c r="N21" s="54"/>
      <c r="O21" s="30"/>
      <c r="P21" s="30"/>
      <c r="Q21" s="30"/>
      <c r="R21" s="54"/>
      <c r="S21" s="30"/>
      <c r="T21" s="86"/>
      <c r="U21" s="30"/>
      <c r="V21" s="81"/>
      <c r="W21" s="81"/>
      <c r="X21" s="33"/>
      <c r="Y21" s="34"/>
      <c r="Z21" s="35"/>
      <c r="AA21" s="31"/>
      <c r="AB21" s="86"/>
      <c r="AC21" s="54"/>
      <c r="AD21" s="30"/>
      <c r="AE21" s="30"/>
      <c r="AF21" s="30"/>
      <c r="AG21" s="81"/>
      <c r="AH21" s="30"/>
      <c r="AI21" s="54"/>
      <c r="AJ21" s="31"/>
      <c r="AK21" s="31"/>
      <c r="AL21" s="54"/>
      <c r="AM21" s="34"/>
      <c r="AN21" s="30"/>
      <c r="AO21" s="30"/>
      <c r="AP21" s="30"/>
      <c r="AQ21" s="30"/>
      <c r="AR21" s="31"/>
      <c r="AS21" s="86"/>
      <c r="AT21" s="54"/>
      <c r="AU21" s="30"/>
      <c r="AV21" s="30"/>
      <c r="AW21" s="30"/>
      <c r="AX21" s="30"/>
      <c r="AY21" s="30"/>
      <c r="AZ21" s="30"/>
      <c r="BA21" s="30"/>
      <c r="BB21" s="30"/>
      <c r="BC21" s="30"/>
      <c r="BD21" s="30"/>
      <c r="BE21" s="54"/>
      <c r="BF21" s="30"/>
      <c r="BG21" s="54"/>
      <c r="BH21" s="54"/>
      <c r="BI21" s="54"/>
      <c r="BJ21" s="78"/>
      <c r="BK21" s="78"/>
      <c r="BL21" s="78"/>
      <c r="BM21" s="78"/>
    </row>
    <row r="22" spans="1:65" s="79" customFormat="1" ht="30" customHeight="1" x14ac:dyDescent="0.25">
      <c r="A22" s="54"/>
      <c r="B22" s="81"/>
      <c r="C22" s="30"/>
      <c r="D22" s="54"/>
      <c r="E22" s="30"/>
      <c r="F22" s="81"/>
      <c r="G22" s="54"/>
      <c r="H22" s="30"/>
      <c r="I22" s="30"/>
      <c r="J22" s="30"/>
      <c r="K22" s="30"/>
      <c r="L22" s="30"/>
      <c r="M22" s="54"/>
      <c r="N22" s="54"/>
      <c r="O22" s="30"/>
      <c r="P22" s="30"/>
      <c r="Q22" s="30"/>
      <c r="R22" s="54"/>
      <c r="S22" s="30"/>
      <c r="T22" s="86"/>
      <c r="U22" s="30"/>
      <c r="V22" s="81"/>
      <c r="W22" s="81"/>
      <c r="X22" s="81"/>
      <c r="Y22" s="30"/>
      <c r="Z22" s="28"/>
      <c r="AA22" s="31"/>
      <c r="AB22" s="86"/>
      <c r="AC22" s="54"/>
      <c r="AD22" s="108"/>
      <c r="AE22" s="108"/>
      <c r="AF22" s="30"/>
      <c r="AG22" s="81"/>
      <c r="AH22" s="30"/>
      <c r="AI22" s="54"/>
      <c r="AJ22" s="31"/>
      <c r="AK22" s="31"/>
      <c r="AL22" s="54"/>
      <c r="AM22" s="30"/>
      <c r="AN22" s="30"/>
      <c r="AO22" s="30"/>
      <c r="AP22" s="30"/>
      <c r="AQ22" s="30"/>
      <c r="AR22" s="31"/>
      <c r="AS22" s="86"/>
      <c r="AT22" s="54"/>
      <c r="AU22" s="30"/>
      <c r="AV22" s="30"/>
      <c r="AW22" s="30"/>
      <c r="AX22" s="30"/>
      <c r="AY22" s="30"/>
      <c r="AZ22" s="30"/>
      <c r="BA22" s="30"/>
      <c r="BB22" s="30"/>
      <c r="BC22" s="30"/>
      <c r="BD22" s="30"/>
      <c r="BE22" s="54"/>
      <c r="BF22" s="54"/>
      <c r="BG22" s="54"/>
      <c r="BH22" s="54"/>
      <c r="BI22" s="54"/>
      <c r="BJ22" s="78"/>
      <c r="BK22" s="78"/>
      <c r="BL22" s="78"/>
      <c r="BM22" s="78"/>
    </row>
    <row r="23" spans="1:65" s="79" customFormat="1" ht="30" customHeight="1" x14ac:dyDescent="0.25">
      <c r="A23" s="54"/>
      <c r="B23" s="81"/>
      <c r="C23" s="30"/>
      <c r="D23" s="54"/>
      <c r="E23" s="30"/>
      <c r="F23" s="81"/>
      <c r="G23" s="54"/>
      <c r="H23" s="30"/>
      <c r="I23" s="30"/>
      <c r="J23" s="30"/>
      <c r="K23" s="30"/>
      <c r="L23" s="30"/>
      <c r="M23" s="54"/>
      <c r="N23" s="54"/>
      <c r="O23" s="30"/>
      <c r="P23" s="30"/>
      <c r="Q23" s="30"/>
      <c r="R23" s="54"/>
      <c r="S23" s="30"/>
      <c r="T23" s="86"/>
      <c r="U23" s="30"/>
      <c r="V23" s="81"/>
      <c r="W23" s="81"/>
      <c r="X23" s="81"/>
      <c r="Y23" s="30"/>
      <c r="Z23" s="28"/>
      <c r="AA23" s="31"/>
      <c r="AB23" s="86"/>
      <c r="AC23" s="54"/>
      <c r="AD23" s="108"/>
      <c r="AE23" s="108"/>
      <c r="AF23" s="30"/>
      <c r="AG23" s="81"/>
      <c r="AH23" s="30"/>
      <c r="AI23" s="54"/>
      <c r="AJ23" s="31"/>
      <c r="AK23" s="31"/>
      <c r="AL23" s="54"/>
      <c r="AM23" s="108"/>
      <c r="AN23" s="30"/>
      <c r="AO23" s="30"/>
      <c r="AP23" s="30"/>
      <c r="AQ23" s="30"/>
      <c r="AR23" s="31"/>
      <c r="AS23" s="86"/>
      <c r="AT23" s="54"/>
      <c r="AU23" s="30"/>
      <c r="AV23" s="30"/>
      <c r="AW23" s="30"/>
      <c r="AX23" s="30"/>
      <c r="AY23" s="30"/>
      <c r="AZ23" s="30"/>
      <c r="BA23" s="30"/>
      <c r="BB23" s="30"/>
      <c r="BC23" s="30"/>
      <c r="BD23" s="30"/>
      <c r="BE23" s="54"/>
      <c r="BF23" s="54"/>
      <c r="BG23" s="54"/>
      <c r="BH23" s="54"/>
      <c r="BI23" s="54"/>
      <c r="BJ23" s="78"/>
      <c r="BK23" s="78"/>
      <c r="BL23" s="78"/>
      <c r="BM23" s="78"/>
    </row>
    <row r="24" spans="1:65" s="79" customFormat="1" ht="30" customHeight="1" x14ac:dyDescent="0.25">
      <c r="A24" s="54"/>
      <c r="B24" s="81"/>
      <c r="C24" s="30"/>
      <c r="D24" s="54"/>
      <c r="E24" s="30"/>
      <c r="F24" s="81"/>
      <c r="G24" s="54"/>
      <c r="H24" s="30"/>
      <c r="I24" s="30"/>
      <c r="J24" s="30"/>
      <c r="K24" s="30"/>
      <c r="L24" s="30"/>
      <c r="M24" s="54"/>
      <c r="N24" s="54"/>
      <c r="O24" s="30"/>
      <c r="P24" s="30"/>
      <c r="Q24" s="30"/>
      <c r="R24" s="54"/>
      <c r="S24" s="30"/>
      <c r="T24" s="86"/>
      <c r="U24" s="30"/>
      <c r="V24" s="81"/>
      <c r="W24" s="81"/>
      <c r="X24" s="81"/>
      <c r="Y24" s="30"/>
      <c r="Z24" s="28"/>
      <c r="AA24" s="31"/>
      <c r="AB24" s="86"/>
      <c r="AC24" s="54"/>
      <c r="AD24" s="108"/>
      <c r="AE24" s="108"/>
      <c r="AF24" s="30"/>
      <c r="AG24" s="81"/>
      <c r="AH24" s="108"/>
      <c r="AI24" s="54"/>
      <c r="AJ24" s="31"/>
      <c r="AK24" s="31"/>
      <c r="AL24" s="54"/>
      <c r="AM24" s="108"/>
      <c r="AN24" s="30"/>
      <c r="AO24" s="30"/>
      <c r="AP24" s="30"/>
      <c r="AQ24" s="30"/>
      <c r="AR24" s="31"/>
      <c r="AS24" s="86"/>
      <c r="AT24" s="54"/>
      <c r="AU24" s="30"/>
      <c r="AV24" s="30"/>
      <c r="AW24" s="30"/>
      <c r="AX24" s="30"/>
      <c r="AY24" s="30"/>
      <c r="AZ24" s="30"/>
      <c r="BA24" s="30"/>
      <c r="BB24" s="30"/>
      <c r="BC24" s="30"/>
      <c r="BD24" s="30"/>
      <c r="BE24" s="54"/>
      <c r="BF24" s="54"/>
      <c r="BG24" s="54"/>
      <c r="BH24" s="54"/>
      <c r="BI24" s="54"/>
      <c r="BJ24" s="78"/>
      <c r="BK24" s="78"/>
      <c r="BL24" s="78"/>
      <c r="BM24" s="78"/>
    </row>
    <row r="25" spans="1:65" s="79" customFormat="1" ht="30" customHeight="1" x14ac:dyDescent="0.25">
      <c r="A25" s="54"/>
      <c r="B25" s="81"/>
      <c r="C25" s="30"/>
      <c r="D25" s="54"/>
      <c r="E25" s="30"/>
      <c r="F25" s="81"/>
      <c r="G25" s="54"/>
      <c r="H25" s="30"/>
      <c r="I25" s="30"/>
      <c r="J25" s="30"/>
      <c r="K25" s="30"/>
      <c r="L25" s="30"/>
      <c r="M25" s="54"/>
      <c r="N25" s="54"/>
      <c r="O25" s="30"/>
      <c r="P25" s="30"/>
      <c r="Q25" s="30"/>
      <c r="R25" s="54"/>
      <c r="S25" s="30"/>
      <c r="T25" s="86"/>
      <c r="U25" s="30"/>
      <c r="V25" s="81"/>
      <c r="W25" s="81"/>
      <c r="X25" s="81"/>
      <c r="Y25" s="30"/>
      <c r="Z25" s="28"/>
      <c r="AA25" s="31"/>
      <c r="AB25" s="86"/>
      <c r="AC25" s="54"/>
      <c r="AD25" s="30"/>
      <c r="AE25" s="30"/>
      <c r="AF25" s="30"/>
      <c r="AG25" s="81"/>
      <c r="AH25" s="108"/>
      <c r="AI25" s="54"/>
      <c r="AJ25" s="31"/>
      <c r="AK25" s="31"/>
      <c r="AL25" s="54"/>
      <c r="AM25" s="108"/>
      <c r="AN25" s="30"/>
      <c r="AO25" s="30"/>
      <c r="AP25" s="30"/>
      <c r="AQ25" s="30"/>
      <c r="AR25" s="31"/>
      <c r="AS25" s="86"/>
      <c r="AT25" s="54"/>
      <c r="AU25" s="30"/>
      <c r="AV25" s="30"/>
      <c r="AW25" s="30"/>
      <c r="AX25" s="30"/>
      <c r="AY25" s="30"/>
      <c r="AZ25" s="30"/>
      <c r="BA25" s="30"/>
      <c r="BB25" s="30"/>
      <c r="BC25" s="30"/>
      <c r="BD25" s="30"/>
      <c r="BE25" s="54"/>
      <c r="BF25" s="54"/>
      <c r="BG25" s="54"/>
      <c r="BH25" s="54"/>
      <c r="BI25" s="54"/>
      <c r="BJ25" s="78"/>
      <c r="BK25" s="78"/>
      <c r="BL25" s="78"/>
      <c r="BM25" s="78"/>
    </row>
    <row r="26" spans="1:65" s="79" customFormat="1" ht="30" customHeight="1" x14ac:dyDescent="0.25">
      <c r="A26" s="54"/>
      <c r="B26" s="81"/>
      <c r="C26" s="30"/>
      <c r="D26" s="54"/>
      <c r="E26" s="30"/>
      <c r="F26" s="81"/>
      <c r="G26" s="54"/>
      <c r="H26" s="30"/>
      <c r="I26" s="30"/>
      <c r="J26" s="30"/>
      <c r="K26" s="30"/>
      <c r="L26" s="30"/>
      <c r="M26" s="54"/>
      <c r="N26" s="54"/>
      <c r="O26" s="30"/>
      <c r="P26" s="30"/>
      <c r="Q26" s="30"/>
      <c r="R26" s="54"/>
      <c r="S26" s="30"/>
      <c r="T26" s="86"/>
      <c r="U26" s="30"/>
      <c r="V26" s="81"/>
      <c r="W26" s="81"/>
      <c r="X26" s="81"/>
      <c r="Y26" s="30"/>
      <c r="Z26" s="28"/>
      <c r="AA26" s="31"/>
      <c r="AB26" s="86"/>
      <c r="AC26" s="54"/>
      <c r="AD26" s="30"/>
      <c r="AE26" s="30"/>
      <c r="AF26" s="30"/>
      <c r="AG26" s="81"/>
      <c r="AH26" s="30"/>
      <c r="AI26" s="54"/>
      <c r="AJ26" s="31"/>
      <c r="AK26" s="31"/>
      <c r="AL26" s="54"/>
      <c r="AM26" s="108"/>
      <c r="AN26" s="30"/>
      <c r="AO26" s="30"/>
      <c r="AP26" s="30"/>
      <c r="AQ26" s="30"/>
      <c r="AR26" s="31"/>
      <c r="AS26" s="86"/>
      <c r="AT26" s="54"/>
      <c r="AU26" s="30"/>
      <c r="AV26" s="30"/>
      <c r="AW26" s="30"/>
      <c r="AX26" s="30"/>
      <c r="AY26" s="30"/>
      <c r="AZ26" s="30"/>
      <c r="BA26" s="30"/>
      <c r="BB26" s="30"/>
      <c r="BC26" s="30"/>
      <c r="BD26" s="30"/>
      <c r="BE26" s="54"/>
      <c r="BF26" s="54"/>
      <c r="BG26" s="54"/>
      <c r="BH26" s="54"/>
      <c r="BI26" s="54"/>
      <c r="BJ26" s="78"/>
      <c r="BK26" s="78"/>
      <c r="BL26" s="78"/>
      <c r="BM26" s="78"/>
    </row>
    <row r="27" spans="1:65" s="79" customFormat="1" ht="30" customHeight="1" x14ac:dyDescent="0.25">
      <c r="A27" s="54"/>
      <c r="B27" s="81"/>
      <c r="C27" s="30"/>
      <c r="D27" s="54"/>
      <c r="E27" s="30"/>
      <c r="F27" s="81"/>
      <c r="G27" s="54"/>
      <c r="H27" s="30"/>
      <c r="I27" s="30"/>
      <c r="J27" s="30"/>
      <c r="K27" s="30"/>
      <c r="L27" s="30"/>
      <c r="M27" s="54"/>
      <c r="N27" s="54"/>
      <c r="O27" s="30"/>
      <c r="P27" s="30"/>
      <c r="Q27" s="30"/>
      <c r="R27" s="54"/>
      <c r="S27" s="30"/>
      <c r="T27" s="86"/>
      <c r="U27" s="30"/>
      <c r="V27" s="81"/>
      <c r="W27" s="81"/>
      <c r="X27" s="81"/>
      <c r="Y27" s="30"/>
      <c r="Z27" s="54"/>
      <c r="AA27" s="31"/>
      <c r="AB27" s="86"/>
      <c r="AC27" s="54"/>
      <c r="AD27" s="30"/>
      <c r="AE27" s="30"/>
      <c r="AF27" s="30"/>
      <c r="AG27" s="81"/>
      <c r="AH27" s="30"/>
      <c r="AI27" s="109"/>
      <c r="AJ27" s="31"/>
      <c r="AK27" s="31"/>
      <c r="AL27" s="54"/>
      <c r="AM27" s="30"/>
      <c r="AN27" s="30"/>
      <c r="AO27" s="30"/>
      <c r="AP27" s="30"/>
      <c r="AQ27" s="30"/>
      <c r="AR27" s="31"/>
      <c r="AS27" s="86"/>
      <c r="AT27" s="54"/>
      <c r="AU27" s="30"/>
      <c r="AV27" s="30"/>
      <c r="AW27" s="30"/>
      <c r="AX27" s="30"/>
      <c r="AY27" s="30"/>
      <c r="AZ27" s="30"/>
      <c r="BA27" s="30"/>
      <c r="BB27" s="30"/>
      <c r="BC27" s="30"/>
      <c r="BD27" s="30"/>
      <c r="BE27" s="54"/>
      <c r="BF27" s="54"/>
      <c r="BG27" s="54"/>
      <c r="BH27" s="54"/>
      <c r="BI27" s="54"/>
      <c r="BJ27" s="78"/>
      <c r="BK27" s="78"/>
      <c r="BL27" s="78"/>
      <c r="BM27" s="78"/>
    </row>
    <row r="28" spans="1:65" s="79" customFormat="1" ht="30" customHeight="1" x14ac:dyDescent="0.25">
      <c r="A28" s="54"/>
      <c r="B28" s="81"/>
      <c r="C28" s="30"/>
      <c r="D28" s="54"/>
      <c r="E28" s="30"/>
      <c r="F28" s="81"/>
      <c r="G28" s="54"/>
      <c r="H28" s="30"/>
      <c r="I28" s="30"/>
      <c r="J28" s="30"/>
      <c r="K28" s="30"/>
      <c r="L28" s="30"/>
      <c r="M28" s="54"/>
      <c r="N28" s="54"/>
      <c r="O28" s="30"/>
      <c r="P28" s="30"/>
      <c r="Q28" s="30"/>
      <c r="R28" s="54"/>
      <c r="S28" s="106"/>
      <c r="T28" s="86"/>
      <c r="U28" s="106"/>
      <c r="V28" s="110"/>
      <c r="W28" s="110"/>
      <c r="X28" s="81"/>
      <c r="Y28" s="30"/>
      <c r="Z28" s="54"/>
      <c r="AA28" s="31"/>
      <c r="AB28" s="86"/>
      <c r="AC28" s="54"/>
      <c r="AD28" s="30"/>
      <c r="AE28" s="30"/>
      <c r="AF28" s="30"/>
      <c r="AG28" s="81"/>
      <c r="AH28" s="30"/>
      <c r="AI28" s="54"/>
      <c r="AJ28" s="54"/>
      <c r="AK28" s="31"/>
      <c r="AL28" s="54"/>
      <c r="AM28" s="30"/>
      <c r="AN28" s="30"/>
      <c r="AO28" s="54"/>
      <c r="AP28" s="54"/>
      <c r="AQ28" s="54"/>
      <c r="AR28" s="31"/>
      <c r="AS28" s="86"/>
      <c r="AT28" s="54"/>
      <c r="AU28" s="54"/>
      <c r="AV28" s="54"/>
      <c r="AW28" s="54"/>
      <c r="AX28" s="54"/>
      <c r="AY28" s="54"/>
      <c r="AZ28" s="54"/>
      <c r="BA28" s="54"/>
      <c r="BB28" s="54"/>
      <c r="BC28" s="54"/>
      <c r="BD28" s="54"/>
      <c r="BE28" s="54"/>
      <c r="BF28" s="54"/>
      <c r="BG28" s="54"/>
      <c r="BH28" s="54"/>
      <c r="BI28" s="54"/>
      <c r="BJ28" s="78"/>
      <c r="BK28" s="78"/>
      <c r="BL28" s="78"/>
      <c r="BM28" s="78"/>
    </row>
    <row r="29" spans="1:65" s="79" customFormat="1" ht="30" customHeight="1" x14ac:dyDescent="0.25">
      <c r="A29" s="54"/>
      <c r="B29" s="81"/>
      <c r="C29" s="30"/>
      <c r="D29" s="54"/>
      <c r="E29" s="30"/>
      <c r="F29" s="81"/>
      <c r="G29" s="54"/>
      <c r="H29" s="30"/>
      <c r="I29" s="30"/>
      <c r="J29" s="30"/>
      <c r="K29" s="30"/>
      <c r="L29" s="30"/>
      <c r="M29" s="54"/>
      <c r="N29" s="54"/>
      <c r="O29" s="30"/>
      <c r="P29" s="106"/>
      <c r="Q29" s="30"/>
      <c r="R29" s="54"/>
      <c r="S29" s="106"/>
      <c r="T29" s="86"/>
      <c r="U29" s="106"/>
      <c r="V29" s="110"/>
      <c r="W29" s="110"/>
      <c r="X29" s="33"/>
      <c r="Y29" s="111"/>
      <c r="Z29" s="35"/>
      <c r="AA29" s="31"/>
      <c r="AB29" s="86"/>
      <c r="AC29" s="54"/>
      <c r="AD29" s="30"/>
      <c r="AE29" s="30"/>
      <c r="AF29" s="30"/>
      <c r="AG29" s="81"/>
      <c r="AH29" s="30"/>
      <c r="AI29" s="54"/>
      <c r="AJ29" s="54"/>
      <c r="AK29" s="54"/>
      <c r="AL29" s="54"/>
      <c r="AM29" s="34"/>
      <c r="AN29" s="30"/>
      <c r="AO29" s="54"/>
      <c r="AP29" s="54"/>
      <c r="AQ29" s="54"/>
      <c r="AR29" s="31"/>
      <c r="AS29" s="86"/>
      <c r="AT29" s="54"/>
      <c r="AU29" s="54"/>
      <c r="AV29" s="54"/>
      <c r="AW29" s="54"/>
      <c r="AX29" s="54"/>
      <c r="AY29" s="54"/>
      <c r="AZ29" s="54"/>
      <c r="BA29" s="54"/>
      <c r="BB29" s="54"/>
      <c r="BC29" s="54"/>
      <c r="BD29" s="54"/>
      <c r="BE29" s="54"/>
      <c r="BF29" s="54"/>
      <c r="BG29" s="54"/>
      <c r="BH29" s="54"/>
      <c r="BI29" s="54"/>
      <c r="BJ29" s="78"/>
      <c r="BK29" s="78"/>
      <c r="BL29" s="78"/>
      <c r="BM29" s="78"/>
    </row>
    <row r="30" spans="1:65" s="79" customFormat="1" ht="30" customHeight="1" x14ac:dyDescent="0.25">
      <c r="A30" s="54"/>
      <c r="B30" s="81"/>
      <c r="C30" s="30"/>
      <c r="D30" s="54"/>
      <c r="E30" s="30"/>
      <c r="F30" s="81"/>
      <c r="G30" s="54"/>
      <c r="H30" s="30"/>
      <c r="I30" s="30"/>
      <c r="J30" s="30"/>
      <c r="K30" s="30"/>
      <c r="L30" s="30"/>
      <c r="M30" s="54"/>
      <c r="N30" s="54"/>
      <c r="O30" s="30"/>
      <c r="P30" s="106"/>
      <c r="Q30" s="30"/>
      <c r="R30" s="54"/>
      <c r="S30" s="106"/>
      <c r="T30" s="86"/>
      <c r="U30" s="106"/>
      <c r="V30" s="110"/>
      <c r="W30" s="110"/>
      <c r="X30" s="33"/>
      <c r="Y30" s="111"/>
      <c r="Z30" s="35"/>
      <c r="AA30" s="31"/>
      <c r="AB30" s="86"/>
      <c r="AC30" s="54"/>
      <c r="AD30" s="30"/>
      <c r="AE30" s="30"/>
      <c r="AF30" s="30"/>
      <c r="AG30" s="81"/>
      <c r="AH30" s="30"/>
      <c r="AI30" s="54"/>
      <c r="AJ30" s="31"/>
      <c r="AK30" s="31"/>
      <c r="AL30" s="54"/>
      <c r="AM30" s="34"/>
      <c r="AN30" s="30"/>
      <c r="AO30" s="54"/>
      <c r="AP30" s="54"/>
      <c r="AQ30" s="54"/>
      <c r="AR30" s="31"/>
      <c r="AS30" s="86"/>
      <c r="AT30" s="54"/>
      <c r="AU30" s="54"/>
      <c r="AV30" s="54"/>
      <c r="AW30" s="54"/>
      <c r="AX30" s="54"/>
      <c r="AY30" s="54"/>
      <c r="AZ30" s="54"/>
      <c r="BA30" s="54"/>
      <c r="BB30" s="54"/>
      <c r="BC30" s="54"/>
      <c r="BD30" s="54"/>
      <c r="BE30" s="54"/>
      <c r="BF30" s="54"/>
      <c r="BG30" s="54"/>
      <c r="BH30" s="54"/>
      <c r="BI30" s="54"/>
      <c r="BJ30" s="78"/>
      <c r="BK30" s="78"/>
      <c r="BL30" s="78"/>
      <c r="BM30" s="78"/>
    </row>
    <row r="31" spans="1:65" s="79" customFormat="1" ht="30" customHeight="1" x14ac:dyDescent="0.25">
      <c r="A31" s="54"/>
      <c r="B31" s="81"/>
      <c r="C31" s="30"/>
      <c r="D31" s="54"/>
      <c r="E31" s="30"/>
      <c r="F31" s="81"/>
      <c r="G31" s="54"/>
      <c r="H31" s="30"/>
      <c r="I31" s="30"/>
      <c r="J31" s="30"/>
      <c r="K31" s="30"/>
      <c r="L31" s="30"/>
      <c r="M31" s="54"/>
      <c r="N31" s="54"/>
      <c r="O31" s="30"/>
      <c r="P31" s="30"/>
      <c r="Q31" s="106"/>
      <c r="R31" s="54"/>
      <c r="S31" s="106"/>
      <c r="T31" s="86"/>
      <c r="U31" s="106"/>
      <c r="V31" s="110"/>
      <c r="W31" s="110"/>
      <c r="X31" s="81"/>
      <c r="Y31" s="30"/>
      <c r="Z31" s="54"/>
      <c r="AA31" s="31"/>
      <c r="AB31" s="86"/>
      <c r="AC31" s="54"/>
      <c r="AD31" s="30"/>
      <c r="AE31" s="30"/>
      <c r="AF31" s="30"/>
      <c r="AG31" s="81"/>
      <c r="AH31" s="30"/>
      <c r="AI31" s="54"/>
      <c r="AJ31" s="54"/>
      <c r="AK31" s="31"/>
      <c r="AL31" s="54"/>
      <c r="AM31" s="30"/>
      <c r="AN31" s="30"/>
      <c r="AO31" s="54"/>
      <c r="AP31" s="54"/>
      <c r="AQ31" s="54"/>
      <c r="AR31" s="31"/>
      <c r="AS31" s="86"/>
      <c r="AT31" s="54"/>
      <c r="AU31" s="54"/>
      <c r="AV31" s="54"/>
      <c r="AW31" s="54"/>
      <c r="AX31" s="54"/>
      <c r="AY31" s="54"/>
      <c r="AZ31" s="54"/>
      <c r="BA31" s="54"/>
      <c r="BB31" s="54"/>
      <c r="BC31" s="54"/>
      <c r="BD31" s="54"/>
      <c r="BE31" s="54"/>
      <c r="BF31" s="54"/>
      <c r="BG31" s="54"/>
      <c r="BH31" s="54"/>
      <c r="BI31" s="54"/>
      <c r="BJ31" s="78"/>
      <c r="BK31" s="78"/>
      <c r="BL31" s="78"/>
      <c r="BM31" s="78"/>
    </row>
    <row r="32" spans="1:65" s="79" customFormat="1" ht="30" customHeight="1" x14ac:dyDescent="0.25">
      <c r="A32" s="54"/>
      <c r="B32" s="81"/>
      <c r="C32" s="30"/>
      <c r="D32" s="54"/>
      <c r="E32" s="30"/>
      <c r="F32" s="81"/>
      <c r="G32" s="54"/>
      <c r="H32" s="30"/>
      <c r="I32" s="30"/>
      <c r="J32" s="30"/>
      <c r="K32" s="30"/>
      <c r="L32" s="30"/>
      <c r="M32" s="54"/>
      <c r="N32" s="54"/>
      <c r="O32" s="30"/>
      <c r="P32" s="30"/>
      <c r="Q32" s="30"/>
      <c r="R32" s="54"/>
      <c r="S32" s="106"/>
      <c r="T32" s="86"/>
      <c r="U32" s="106"/>
      <c r="V32" s="110"/>
      <c r="W32" s="110"/>
      <c r="X32" s="81"/>
      <c r="Y32" s="106"/>
      <c r="Z32" s="35"/>
      <c r="AA32" s="31"/>
      <c r="AB32" s="86"/>
      <c r="AC32" s="54"/>
      <c r="AD32" s="106"/>
      <c r="AE32" s="106"/>
      <c r="AF32" s="30"/>
      <c r="AG32" s="81"/>
      <c r="AH32" s="30"/>
      <c r="AI32" s="54"/>
      <c r="AJ32" s="31"/>
      <c r="AK32" s="31"/>
      <c r="AL32" s="54"/>
      <c r="AM32" s="30"/>
      <c r="AN32" s="30"/>
      <c r="AO32" s="54"/>
      <c r="AP32" s="54"/>
      <c r="AQ32" s="54"/>
      <c r="AR32" s="31"/>
      <c r="AS32" s="86"/>
      <c r="AT32" s="54"/>
      <c r="AU32" s="54"/>
      <c r="AV32" s="54"/>
      <c r="AW32" s="54"/>
      <c r="AX32" s="54"/>
      <c r="AY32" s="54"/>
      <c r="AZ32" s="54"/>
      <c r="BA32" s="54"/>
      <c r="BB32" s="54"/>
      <c r="BC32" s="54"/>
      <c r="BD32" s="54"/>
      <c r="BE32" s="54"/>
      <c r="BF32" s="54"/>
      <c r="BG32" s="54"/>
      <c r="BH32" s="54"/>
      <c r="BI32" s="54"/>
      <c r="BJ32" s="78"/>
      <c r="BK32" s="78"/>
      <c r="BL32" s="78"/>
      <c r="BM32" s="78"/>
    </row>
    <row r="33" spans="1:65" s="79" customFormat="1" ht="30" customHeight="1" x14ac:dyDescent="0.25">
      <c r="A33" s="54"/>
      <c r="B33" s="81"/>
      <c r="C33" s="30"/>
      <c r="D33" s="54"/>
      <c r="E33" s="30"/>
      <c r="F33" s="81"/>
      <c r="G33" s="54"/>
      <c r="H33" s="30"/>
      <c r="I33" s="30"/>
      <c r="J33" s="30"/>
      <c r="K33" s="30"/>
      <c r="L33" s="30"/>
      <c r="M33" s="54"/>
      <c r="N33" s="54"/>
      <c r="O33" s="30"/>
      <c r="P33" s="106"/>
      <c r="Q33" s="30"/>
      <c r="R33" s="54"/>
      <c r="S33" s="106"/>
      <c r="T33" s="86"/>
      <c r="U33" s="106"/>
      <c r="V33" s="110"/>
      <c r="W33" s="110"/>
      <c r="X33" s="81"/>
      <c r="Y33" s="30"/>
      <c r="Z33" s="54"/>
      <c r="AA33" s="31"/>
      <c r="AB33" s="86"/>
      <c r="AC33" s="54"/>
      <c r="AD33" s="30"/>
      <c r="AE33" s="30"/>
      <c r="AF33" s="30"/>
      <c r="AG33" s="81"/>
      <c r="AH33" s="30"/>
      <c r="AI33" s="54"/>
      <c r="AJ33" s="54"/>
      <c r="AK33" s="31"/>
      <c r="AL33" s="54"/>
      <c r="AM33" s="30"/>
      <c r="AN33" s="30"/>
      <c r="AO33" s="54"/>
      <c r="AP33" s="54"/>
      <c r="AQ33" s="54"/>
      <c r="AR33" s="31"/>
      <c r="AS33" s="86"/>
      <c r="AT33" s="54"/>
      <c r="AU33" s="54"/>
      <c r="AV33" s="54"/>
      <c r="AW33" s="54"/>
      <c r="AX33" s="54"/>
      <c r="AY33" s="54"/>
      <c r="AZ33" s="54"/>
      <c r="BA33" s="54"/>
      <c r="BB33" s="54"/>
      <c r="BC33" s="54"/>
      <c r="BD33" s="54"/>
      <c r="BE33" s="54"/>
      <c r="BF33" s="54"/>
      <c r="BG33" s="54"/>
      <c r="BH33" s="54"/>
      <c r="BI33" s="54"/>
      <c r="BJ33" s="78"/>
      <c r="BK33" s="78"/>
      <c r="BL33" s="78"/>
      <c r="BM33" s="78"/>
    </row>
    <row r="34" spans="1:65" s="79" customFormat="1" ht="30" customHeight="1" x14ac:dyDescent="0.25">
      <c r="A34" s="54"/>
      <c r="B34" s="81"/>
      <c r="C34" s="30"/>
      <c r="D34" s="54"/>
      <c r="E34" s="30"/>
      <c r="F34" s="81"/>
      <c r="G34" s="54"/>
      <c r="H34" s="30"/>
      <c r="I34" s="30"/>
      <c r="J34" s="30"/>
      <c r="K34" s="30"/>
      <c r="L34" s="30"/>
      <c r="M34" s="54"/>
      <c r="N34" s="54"/>
      <c r="O34" s="30"/>
      <c r="P34" s="30"/>
      <c r="Q34" s="30"/>
      <c r="R34" s="54"/>
      <c r="S34" s="106"/>
      <c r="T34" s="86"/>
      <c r="U34" s="106"/>
      <c r="V34" s="110"/>
      <c r="W34" s="110"/>
      <c r="X34" s="81"/>
      <c r="Y34" s="30"/>
      <c r="Z34" s="54"/>
      <c r="AA34" s="31"/>
      <c r="AB34" s="86"/>
      <c r="AC34" s="54"/>
      <c r="AD34" s="30"/>
      <c r="AE34" s="30"/>
      <c r="AF34" s="30"/>
      <c r="AG34" s="81"/>
      <c r="AH34" s="30"/>
      <c r="AI34" s="54"/>
      <c r="AJ34" s="54"/>
      <c r="AK34" s="54"/>
      <c r="AL34" s="54"/>
      <c r="AM34" s="30"/>
      <c r="AN34" s="30"/>
      <c r="AO34" s="54"/>
      <c r="AP34" s="54"/>
      <c r="AQ34" s="54"/>
      <c r="AR34" s="31"/>
      <c r="AS34" s="86"/>
      <c r="AT34" s="54"/>
      <c r="AU34" s="54"/>
      <c r="AV34" s="54"/>
      <c r="AW34" s="54"/>
      <c r="AX34" s="54"/>
      <c r="AY34" s="54"/>
      <c r="AZ34" s="54"/>
      <c r="BA34" s="54"/>
      <c r="BB34" s="54"/>
      <c r="BC34" s="54"/>
      <c r="BD34" s="54"/>
      <c r="BE34" s="54"/>
      <c r="BF34" s="54"/>
      <c r="BG34" s="54"/>
      <c r="BH34" s="54"/>
      <c r="BI34" s="54"/>
      <c r="BJ34" s="78"/>
      <c r="BK34" s="78"/>
      <c r="BL34" s="78"/>
      <c r="BM34" s="78"/>
    </row>
    <row r="35" spans="1:65" s="79" customFormat="1" ht="30" customHeight="1" x14ac:dyDescent="0.25">
      <c r="A35" s="54"/>
      <c r="B35" s="81"/>
      <c r="C35" s="30"/>
      <c r="D35" s="54"/>
      <c r="E35" s="30"/>
      <c r="F35" s="81"/>
      <c r="G35" s="54"/>
      <c r="H35" s="30"/>
      <c r="I35" s="30"/>
      <c r="J35" s="30"/>
      <c r="K35" s="30"/>
      <c r="L35" s="30"/>
      <c r="M35" s="54"/>
      <c r="N35" s="54"/>
      <c r="O35" s="30"/>
      <c r="P35" s="30"/>
      <c r="Q35" s="30"/>
      <c r="R35" s="54"/>
      <c r="S35" s="106"/>
      <c r="T35" s="86"/>
      <c r="U35" s="106"/>
      <c r="V35" s="110"/>
      <c r="W35" s="110"/>
      <c r="X35" s="81"/>
      <c r="Y35" s="30"/>
      <c r="Z35" s="54"/>
      <c r="AA35" s="31"/>
      <c r="AB35" s="86"/>
      <c r="AC35" s="54"/>
      <c r="AD35" s="30"/>
      <c r="AE35" s="30"/>
      <c r="AF35" s="30"/>
      <c r="AG35" s="81"/>
      <c r="AH35" s="30"/>
      <c r="AI35" s="54"/>
      <c r="AJ35" s="54"/>
      <c r="AK35" s="54"/>
      <c r="AL35" s="54"/>
      <c r="AM35" s="30"/>
      <c r="AN35" s="30"/>
      <c r="AO35" s="54"/>
      <c r="AP35" s="54"/>
      <c r="AQ35" s="54"/>
      <c r="AR35" s="31"/>
      <c r="AS35" s="86"/>
      <c r="AT35" s="54"/>
      <c r="AU35" s="54"/>
      <c r="AV35" s="54"/>
      <c r="AW35" s="54"/>
      <c r="AX35" s="54"/>
      <c r="AY35" s="54"/>
      <c r="AZ35" s="54"/>
      <c r="BA35" s="54"/>
      <c r="BB35" s="54"/>
      <c r="BC35" s="54"/>
      <c r="BD35" s="54"/>
      <c r="BE35" s="54"/>
      <c r="BF35" s="54"/>
      <c r="BG35" s="54"/>
      <c r="BH35" s="54"/>
      <c r="BI35" s="54"/>
      <c r="BJ35" s="78"/>
      <c r="BK35" s="78"/>
      <c r="BL35" s="78"/>
      <c r="BM35" s="78"/>
    </row>
    <row r="36" spans="1:65" s="79" customFormat="1" ht="30" customHeight="1" x14ac:dyDescent="0.25">
      <c r="A36" s="54"/>
      <c r="B36" s="81"/>
      <c r="C36" s="30"/>
      <c r="D36" s="54"/>
      <c r="E36" s="30"/>
      <c r="F36" s="81"/>
      <c r="G36" s="54"/>
      <c r="H36" s="30"/>
      <c r="I36" s="30"/>
      <c r="J36" s="30"/>
      <c r="K36" s="106"/>
      <c r="L36" s="106"/>
      <c r="M36" s="54"/>
      <c r="N36" s="54"/>
      <c r="O36" s="30"/>
      <c r="P36" s="30"/>
      <c r="Q36" s="30"/>
      <c r="R36" s="54"/>
      <c r="S36" s="106"/>
      <c r="T36" s="86"/>
      <c r="U36" s="106"/>
      <c r="V36" s="110"/>
      <c r="W36" s="110"/>
      <c r="X36" s="81"/>
      <c r="Y36" s="30"/>
      <c r="Z36" s="28"/>
      <c r="AA36" s="31"/>
      <c r="AB36" s="86"/>
      <c r="AC36" s="54"/>
      <c r="AD36" s="30"/>
      <c r="AE36" s="30"/>
      <c r="AF36" s="30"/>
      <c r="AG36" s="81"/>
      <c r="AH36" s="108"/>
      <c r="AI36" s="54"/>
      <c r="AJ36" s="54"/>
      <c r="AK36" s="54"/>
      <c r="AL36" s="54"/>
      <c r="AM36" s="108"/>
      <c r="AN36" s="54"/>
      <c r="AO36" s="54"/>
      <c r="AP36" s="54"/>
      <c r="AQ36" s="54"/>
      <c r="AR36" s="31"/>
      <c r="AS36" s="86"/>
      <c r="AT36" s="54"/>
      <c r="AU36" s="54"/>
      <c r="AV36" s="54"/>
      <c r="AW36" s="54"/>
      <c r="AX36" s="54"/>
      <c r="AY36" s="54"/>
      <c r="AZ36" s="54"/>
      <c r="BA36" s="54"/>
      <c r="BB36" s="54"/>
      <c r="BC36" s="54"/>
      <c r="BD36" s="54"/>
      <c r="BE36" s="54"/>
      <c r="BF36" s="54"/>
      <c r="BG36" s="54"/>
      <c r="BH36" s="54"/>
      <c r="BI36" s="54"/>
      <c r="BJ36" s="78"/>
      <c r="BK36" s="78"/>
      <c r="BL36" s="78"/>
      <c r="BM36" s="78"/>
    </row>
    <row r="37" spans="1:65" s="79" customFormat="1" ht="30" customHeight="1" x14ac:dyDescent="0.25">
      <c r="A37" s="54"/>
      <c r="B37" s="81"/>
      <c r="C37" s="30"/>
      <c r="D37" s="54"/>
      <c r="E37" s="30"/>
      <c r="F37" s="81"/>
      <c r="G37" s="54"/>
      <c r="H37" s="30"/>
      <c r="I37" s="30"/>
      <c r="J37" s="30"/>
      <c r="K37" s="30"/>
      <c r="L37" s="30"/>
      <c r="M37" s="54"/>
      <c r="N37" s="54"/>
      <c r="O37" s="30"/>
      <c r="P37" s="30"/>
      <c r="Q37" s="30"/>
      <c r="R37" s="54"/>
      <c r="S37" s="106"/>
      <c r="T37" s="86"/>
      <c r="U37" s="106"/>
      <c r="V37" s="110"/>
      <c r="W37" s="110"/>
      <c r="X37" s="81"/>
      <c r="Y37" s="30"/>
      <c r="Z37" s="28"/>
      <c r="AA37" s="31"/>
      <c r="AB37" s="86"/>
      <c r="AC37" s="54"/>
      <c r="AD37" s="30"/>
      <c r="AE37" s="30"/>
      <c r="AF37" s="30"/>
      <c r="AG37" s="81"/>
      <c r="AH37" s="108"/>
      <c r="AI37" s="54"/>
      <c r="AJ37" s="31"/>
      <c r="AK37" s="31"/>
      <c r="AL37" s="54"/>
      <c r="AM37" s="108"/>
      <c r="AN37" s="54"/>
      <c r="AO37" s="54"/>
      <c r="AP37" s="54"/>
      <c r="AQ37" s="54"/>
      <c r="AR37" s="31"/>
      <c r="AS37" s="86"/>
      <c r="AT37" s="54"/>
      <c r="AU37" s="54"/>
      <c r="AV37" s="54"/>
      <c r="AW37" s="54"/>
      <c r="AX37" s="54"/>
      <c r="AY37" s="54"/>
      <c r="AZ37" s="54"/>
      <c r="BA37" s="54"/>
      <c r="BB37" s="54"/>
      <c r="BC37" s="54"/>
      <c r="BD37" s="54"/>
      <c r="BE37" s="54"/>
      <c r="BF37" s="54"/>
      <c r="BG37" s="54"/>
      <c r="BH37" s="54"/>
      <c r="BI37" s="54"/>
      <c r="BJ37" s="78"/>
      <c r="BK37" s="78"/>
      <c r="BL37" s="78"/>
      <c r="BM37" s="78"/>
    </row>
    <row r="38" spans="1:65" s="79" customFormat="1" ht="30" customHeight="1" x14ac:dyDescent="0.25">
      <c r="A38" s="54"/>
      <c r="B38" s="81"/>
      <c r="C38" s="30"/>
      <c r="D38" s="54"/>
      <c r="E38" s="30"/>
      <c r="F38" s="81"/>
      <c r="G38" s="54"/>
      <c r="H38" s="30"/>
      <c r="I38" s="30"/>
      <c r="J38" s="30"/>
      <c r="K38" s="30"/>
      <c r="L38" s="30"/>
      <c r="M38" s="54"/>
      <c r="N38" s="54"/>
      <c r="O38" s="30"/>
      <c r="P38" s="30"/>
      <c r="Q38" s="30"/>
      <c r="R38" s="54"/>
      <c r="S38" s="30"/>
      <c r="T38" s="86"/>
      <c r="U38" s="106"/>
      <c r="V38" s="110"/>
      <c r="W38" s="110"/>
      <c r="X38" s="81"/>
      <c r="Y38" s="30"/>
      <c r="Z38" s="28"/>
      <c r="AA38" s="31"/>
      <c r="AB38" s="86"/>
      <c r="AC38" s="54"/>
      <c r="AD38" s="30"/>
      <c r="AE38" s="30"/>
      <c r="AF38" s="30"/>
      <c r="AG38" s="81"/>
      <c r="AH38" s="108"/>
      <c r="AI38" s="31"/>
      <c r="AJ38" s="54"/>
      <c r="AK38" s="54"/>
      <c r="AL38" s="54"/>
      <c r="AM38" s="108"/>
      <c r="AN38" s="54"/>
      <c r="AO38" s="54"/>
      <c r="AP38" s="54"/>
      <c r="AQ38" s="54"/>
      <c r="AR38" s="31"/>
      <c r="AS38" s="86"/>
      <c r="AT38" s="54"/>
      <c r="AU38" s="54"/>
      <c r="AV38" s="54"/>
      <c r="AW38" s="54"/>
      <c r="AX38" s="54"/>
      <c r="AY38" s="54"/>
      <c r="AZ38" s="54"/>
      <c r="BA38" s="54"/>
      <c r="BB38" s="54"/>
      <c r="BC38" s="54"/>
      <c r="BD38" s="54"/>
      <c r="BE38" s="54"/>
      <c r="BF38" s="54"/>
      <c r="BG38" s="54"/>
      <c r="BH38" s="54"/>
      <c r="BI38" s="54"/>
      <c r="BJ38" s="78"/>
      <c r="BK38" s="78"/>
      <c r="BL38" s="78"/>
      <c r="BM38" s="78"/>
    </row>
    <row r="39" spans="1:65" s="79" customFormat="1" ht="30" customHeight="1" x14ac:dyDescent="0.25">
      <c r="A39" s="54"/>
      <c r="B39" s="81"/>
      <c r="C39" s="30"/>
      <c r="D39" s="54"/>
      <c r="E39" s="30"/>
      <c r="F39" s="81"/>
      <c r="G39" s="54"/>
      <c r="H39" s="30"/>
      <c r="I39" s="30"/>
      <c r="J39" s="30"/>
      <c r="K39" s="30"/>
      <c r="L39" s="30"/>
      <c r="M39" s="54"/>
      <c r="N39" s="54"/>
      <c r="O39" s="30"/>
      <c r="P39" s="30"/>
      <c r="Q39" s="30"/>
      <c r="R39" s="54"/>
      <c r="S39" s="30"/>
      <c r="T39" s="86"/>
      <c r="U39" s="106"/>
      <c r="V39" s="110"/>
      <c r="W39" s="110"/>
      <c r="X39" s="81"/>
      <c r="Y39" s="30"/>
      <c r="Z39" s="28"/>
      <c r="AA39" s="31"/>
      <c r="AB39" s="86"/>
      <c r="AC39" s="54"/>
      <c r="AD39" s="30"/>
      <c r="AE39" s="30"/>
      <c r="AF39" s="30"/>
      <c r="AG39" s="81"/>
      <c r="AH39" s="108"/>
      <c r="AI39" s="31"/>
      <c r="AJ39" s="54"/>
      <c r="AK39" s="54"/>
      <c r="AL39" s="54"/>
      <c r="AM39" s="108"/>
      <c r="AN39" s="54"/>
      <c r="AO39" s="54"/>
      <c r="AP39" s="54"/>
      <c r="AQ39" s="54"/>
      <c r="AR39" s="31"/>
      <c r="AS39" s="86"/>
      <c r="AT39" s="54"/>
      <c r="AU39" s="54"/>
      <c r="AV39" s="54"/>
      <c r="AW39" s="54"/>
      <c r="AX39" s="54"/>
      <c r="AY39" s="54"/>
      <c r="AZ39" s="54"/>
      <c r="BA39" s="54"/>
      <c r="BB39" s="54"/>
      <c r="BC39" s="54"/>
      <c r="BD39" s="54"/>
      <c r="BE39" s="54"/>
      <c r="BF39" s="54"/>
      <c r="BG39" s="54"/>
      <c r="BH39" s="54"/>
      <c r="BI39" s="54"/>
      <c r="BJ39" s="78"/>
      <c r="BK39" s="78"/>
      <c r="BL39" s="78"/>
      <c r="BM39" s="78"/>
    </row>
    <row r="40" spans="1:65" s="79" customFormat="1" ht="30" customHeight="1" x14ac:dyDescent="0.25">
      <c r="A40" s="54"/>
      <c r="B40" s="81"/>
      <c r="C40" s="30"/>
      <c r="D40" s="54"/>
      <c r="E40" s="30"/>
      <c r="F40" s="81"/>
      <c r="G40" s="54"/>
      <c r="H40" s="30"/>
      <c r="I40" s="30"/>
      <c r="J40" s="30"/>
      <c r="K40" s="30"/>
      <c r="L40" s="30"/>
      <c r="M40" s="54"/>
      <c r="N40" s="54"/>
      <c r="O40" s="30"/>
      <c r="P40" s="30"/>
      <c r="Q40" s="30"/>
      <c r="R40" s="54"/>
      <c r="S40" s="30"/>
      <c r="T40" s="86"/>
      <c r="U40" s="106"/>
      <c r="V40" s="110"/>
      <c r="W40" s="110"/>
      <c r="X40" s="81"/>
      <c r="Y40" s="30"/>
      <c r="Z40" s="28"/>
      <c r="AA40" s="31"/>
      <c r="AB40" s="86"/>
      <c r="AC40" s="54"/>
      <c r="AD40" s="30"/>
      <c r="AE40" s="30"/>
      <c r="AF40" s="30"/>
      <c r="AG40" s="81"/>
      <c r="AH40" s="108"/>
      <c r="AI40" s="54"/>
      <c r="AJ40" s="31"/>
      <c r="AK40" s="31"/>
      <c r="AL40" s="54"/>
      <c r="AM40" s="108"/>
      <c r="AN40" s="54"/>
      <c r="AO40" s="54"/>
      <c r="AP40" s="54"/>
      <c r="AQ40" s="54"/>
      <c r="AR40" s="31"/>
      <c r="AS40" s="86"/>
      <c r="AT40" s="54"/>
      <c r="AU40" s="54"/>
      <c r="AV40" s="54"/>
      <c r="AW40" s="54"/>
      <c r="AX40" s="54"/>
      <c r="AY40" s="54"/>
      <c r="AZ40" s="54"/>
      <c r="BA40" s="54"/>
      <c r="BB40" s="54"/>
      <c r="BC40" s="54"/>
      <c r="BD40" s="54"/>
      <c r="BE40" s="54"/>
      <c r="BF40" s="54"/>
      <c r="BG40" s="54"/>
      <c r="BH40" s="54"/>
      <c r="BI40" s="54"/>
      <c r="BJ40" s="78"/>
      <c r="BK40" s="78"/>
      <c r="BL40" s="78"/>
      <c r="BM40" s="78"/>
    </row>
    <row r="41" spans="1:65" s="79" customFormat="1" ht="30" customHeight="1" x14ac:dyDescent="0.25">
      <c r="A41" s="54"/>
      <c r="B41" s="81"/>
      <c r="C41" s="30"/>
      <c r="D41" s="54"/>
      <c r="E41" s="45"/>
      <c r="F41" s="81"/>
      <c r="G41" s="112"/>
      <c r="H41" s="45"/>
      <c r="I41" s="45"/>
      <c r="J41" s="45"/>
      <c r="K41" s="45"/>
      <c r="L41" s="45"/>
      <c r="M41" s="45"/>
      <c r="N41" s="45"/>
      <c r="O41" s="48"/>
      <c r="P41" s="45"/>
      <c r="Q41" s="48"/>
      <c r="R41" s="110"/>
      <c r="S41" s="48"/>
      <c r="T41" s="113"/>
      <c r="U41" s="48"/>
      <c r="V41" s="110"/>
      <c r="W41" s="110"/>
      <c r="X41" s="81"/>
      <c r="Y41" s="30"/>
      <c r="Z41" s="54"/>
      <c r="AA41" s="31"/>
      <c r="AB41" s="86"/>
      <c r="AC41" s="54"/>
      <c r="AD41" s="30"/>
      <c r="AE41" s="30"/>
      <c r="AF41" s="30"/>
      <c r="AG41" s="81"/>
      <c r="AH41" s="30"/>
      <c r="AI41" s="54"/>
      <c r="AJ41" s="31"/>
      <c r="AK41" s="31"/>
      <c r="AL41" s="54"/>
      <c r="AM41" s="30"/>
      <c r="AN41" s="54"/>
      <c r="AO41" s="54"/>
      <c r="AP41" s="54"/>
      <c r="AQ41" s="54"/>
      <c r="AR41" s="54"/>
      <c r="AS41" s="31"/>
      <c r="AT41" s="86"/>
      <c r="AU41" s="54"/>
      <c r="AV41" s="54"/>
      <c r="AW41" s="54"/>
      <c r="AX41" s="54"/>
      <c r="AY41" s="54"/>
      <c r="AZ41" s="54"/>
      <c r="BA41" s="54"/>
      <c r="BB41" s="54"/>
      <c r="BC41" s="54"/>
      <c r="BD41" s="54"/>
      <c r="BE41" s="54"/>
      <c r="BF41" s="54"/>
      <c r="BG41" s="54"/>
      <c r="BH41" s="54"/>
      <c r="BI41" s="54"/>
      <c r="BJ41" s="78"/>
      <c r="BK41" s="78"/>
      <c r="BL41" s="78"/>
      <c r="BM41" s="78"/>
    </row>
    <row r="42" spans="1:65" s="79" customFormat="1" ht="30" customHeight="1" x14ac:dyDescent="0.25">
      <c r="A42" s="54"/>
      <c r="B42" s="81"/>
      <c r="C42" s="30"/>
      <c r="D42" s="54"/>
      <c r="E42" s="30"/>
      <c r="F42" s="81"/>
      <c r="G42" s="54"/>
      <c r="H42" s="48"/>
      <c r="I42" s="48"/>
      <c r="J42" s="48"/>
      <c r="K42" s="48"/>
      <c r="L42" s="48"/>
      <c r="M42" s="48"/>
      <c r="N42" s="48"/>
      <c r="O42" s="48"/>
      <c r="P42" s="113"/>
      <c r="Q42" s="48"/>
      <c r="R42" s="110"/>
      <c r="S42" s="48"/>
      <c r="T42" s="113"/>
      <c r="U42" s="48"/>
      <c r="V42" s="110"/>
      <c r="W42" s="110"/>
      <c r="X42" s="81"/>
      <c r="Y42" s="30"/>
      <c r="Z42" s="54"/>
      <c r="AA42" s="31"/>
      <c r="AB42" s="86"/>
      <c r="AC42" s="54"/>
      <c r="AD42" s="30"/>
      <c r="AE42" s="30"/>
      <c r="AF42" s="30"/>
      <c r="AG42" s="81"/>
      <c r="AH42" s="30"/>
      <c r="AI42" s="54"/>
      <c r="AJ42" s="54"/>
      <c r="AK42" s="54"/>
      <c r="AL42" s="54"/>
      <c r="AM42" s="30"/>
      <c r="AN42" s="54"/>
      <c r="AO42" s="54"/>
      <c r="AP42" s="54"/>
      <c r="AQ42" s="54"/>
      <c r="AR42" s="54"/>
      <c r="AS42" s="31"/>
      <c r="AT42" s="86"/>
      <c r="AU42" s="54"/>
      <c r="AV42" s="54"/>
      <c r="AW42" s="54"/>
      <c r="AX42" s="54"/>
      <c r="AY42" s="54"/>
      <c r="AZ42" s="54"/>
      <c r="BA42" s="54"/>
      <c r="BB42" s="54"/>
      <c r="BC42" s="54"/>
      <c r="BD42" s="54"/>
      <c r="BE42" s="54"/>
      <c r="BF42" s="54"/>
      <c r="BG42" s="54"/>
      <c r="BH42" s="54"/>
      <c r="BI42" s="54"/>
      <c r="BJ42" s="78"/>
      <c r="BK42" s="78"/>
      <c r="BL42" s="78"/>
      <c r="BM42" s="78"/>
    </row>
    <row r="43" spans="1:65" s="79" customFormat="1" ht="30" customHeight="1" x14ac:dyDescent="0.25">
      <c r="A43" s="54"/>
      <c r="B43" s="81"/>
      <c r="C43" s="30"/>
      <c r="D43" s="54"/>
      <c r="E43" s="30"/>
      <c r="F43" s="81"/>
      <c r="G43" s="54"/>
      <c r="H43" s="48"/>
      <c r="I43" s="48"/>
      <c r="J43" s="48"/>
      <c r="K43" s="48"/>
      <c r="L43" s="48"/>
      <c r="M43" s="48"/>
      <c r="N43" s="48"/>
      <c r="O43" s="48"/>
      <c r="P43" s="113"/>
      <c r="Q43" s="48"/>
      <c r="R43" s="110"/>
      <c r="S43" s="48"/>
      <c r="T43" s="113"/>
      <c r="U43" s="48"/>
      <c r="V43" s="110"/>
      <c r="W43" s="110"/>
      <c r="X43" s="81"/>
      <c r="Y43" s="30"/>
      <c r="Z43" s="54"/>
      <c r="AA43" s="31"/>
      <c r="AB43" s="86"/>
      <c r="AC43" s="54"/>
      <c r="AD43" s="30"/>
      <c r="AE43" s="30"/>
      <c r="AF43" s="30"/>
      <c r="AG43" s="81"/>
      <c r="AH43" s="30"/>
      <c r="AI43" s="54"/>
      <c r="AJ43" s="54"/>
      <c r="AK43" s="54"/>
      <c r="AL43" s="54"/>
      <c r="AM43" s="30"/>
      <c r="AN43" s="54"/>
      <c r="AO43" s="54"/>
      <c r="AP43" s="54"/>
      <c r="AQ43" s="54"/>
      <c r="AR43" s="54"/>
      <c r="AS43" s="31"/>
      <c r="AT43" s="86"/>
      <c r="AU43" s="54"/>
      <c r="AV43" s="54"/>
      <c r="AW43" s="54"/>
      <c r="AX43" s="54"/>
      <c r="AY43" s="54"/>
      <c r="AZ43" s="54"/>
      <c r="BA43" s="54"/>
      <c r="BB43" s="54"/>
      <c r="BC43" s="54"/>
      <c r="BD43" s="54"/>
      <c r="BE43" s="54"/>
      <c r="BF43" s="54"/>
      <c r="BG43" s="54"/>
      <c r="BH43" s="54"/>
      <c r="BI43" s="54"/>
      <c r="BJ43" s="78"/>
      <c r="BK43" s="78"/>
      <c r="BL43" s="78"/>
      <c r="BM43" s="78"/>
    </row>
    <row r="44" spans="1:65" s="79" customFormat="1" ht="30" customHeight="1" x14ac:dyDescent="0.25">
      <c r="A44" s="54"/>
      <c r="B44" s="81"/>
      <c r="C44" s="30"/>
      <c r="D44" s="54"/>
      <c r="E44" s="30"/>
      <c r="F44" s="81"/>
      <c r="G44" s="54"/>
      <c r="H44" s="48"/>
      <c r="I44" s="48"/>
      <c r="J44" s="48"/>
      <c r="K44" s="48"/>
      <c r="L44" s="48"/>
      <c r="M44" s="48"/>
      <c r="N44" s="48"/>
      <c r="O44" s="48"/>
      <c r="P44" s="113"/>
      <c r="Q44" s="48"/>
      <c r="R44" s="110"/>
      <c r="S44" s="48"/>
      <c r="T44" s="113"/>
      <c r="U44" s="48"/>
      <c r="V44" s="110"/>
      <c r="W44" s="110"/>
      <c r="X44" s="81"/>
      <c r="Y44" s="30"/>
      <c r="Z44" s="54"/>
      <c r="AA44" s="31"/>
      <c r="AB44" s="86"/>
      <c r="AC44" s="54"/>
      <c r="AD44" s="30"/>
      <c r="AE44" s="30"/>
      <c r="AF44" s="30"/>
      <c r="AG44" s="81"/>
      <c r="AH44" s="30"/>
      <c r="AI44" s="54"/>
      <c r="AJ44" s="31"/>
      <c r="AK44" s="31"/>
      <c r="AL44" s="54"/>
      <c r="AM44" s="30"/>
      <c r="AN44" s="54"/>
      <c r="AO44" s="54"/>
      <c r="AP44" s="54"/>
      <c r="AQ44" s="54"/>
      <c r="AR44" s="54"/>
      <c r="AS44" s="31"/>
      <c r="AT44" s="86"/>
      <c r="AU44" s="54"/>
      <c r="AV44" s="54"/>
      <c r="AW44" s="54"/>
      <c r="AX44" s="54"/>
      <c r="AY44" s="54"/>
      <c r="AZ44" s="54"/>
      <c r="BA44" s="54"/>
      <c r="BB44" s="54"/>
      <c r="BC44" s="54"/>
      <c r="BD44" s="54"/>
      <c r="BE44" s="54"/>
      <c r="BF44" s="54"/>
      <c r="BG44" s="54"/>
      <c r="BH44" s="54"/>
      <c r="BI44" s="54"/>
      <c r="BJ44" s="78"/>
      <c r="BK44" s="78"/>
      <c r="BL44" s="78"/>
      <c r="BM44" s="78"/>
    </row>
    <row r="45" spans="1:65" s="79" customFormat="1" ht="30" customHeight="1" x14ac:dyDescent="0.25">
      <c r="A45" s="54"/>
      <c r="B45" s="81"/>
      <c r="C45" s="30"/>
      <c r="D45" s="54"/>
      <c r="E45" s="30"/>
      <c r="F45" s="81"/>
      <c r="G45" s="54"/>
      <c r="H45" s="48"/>
      <c r="I45" s="48"/>
      <c r="J45" s="48"/>
      <c r="K45" s="48"/>
      <c r="L45" s="48"/>
      <c r="M45" s="48"/>
      <c r="N45" s="48"/>
      <c r="O45" s="48"/>
      <c r="P45" s="113"/>
      <c r="Q45" s="48"/>
      <c r="R45" s="110"/>
      <c r="S45" s="48"/>
      <c r="T45" s="113"/>
      <c r="U45" s="48"/>
      <c r="V45" s="110"/>
      <c r="W45" s="110"/>
      <c r="X45" s="81"/>
      <c r="Y45" s="30"/>
      <c r="Z45" s="54"/>
      <c r="AA45" s="31"/>
      <c r="AB45" s="86"/>
      <c r="AC45" s="54"/>
      <c r="AD45" s="30"/>
      <c r="AE45" s="30"/>
      <c r="AF45" s="30"/>
      <c r="AG45" s="81"/>
      <c r="AH45" s="30"/>
      <c r="AI45" s="54"/>
      <c r="AJ45" s="54"/>
      <c r="AK45" s="54"/>
      <c r="AL45" s="54"/>
      <c r="AM45" s="30"/>
      <c r="AN45" s="54"/>
      <c r="AO45" s="54"/>
      <c r="AP45" s="54"/>
      <c r="AQ45" s="54"/>
      <c r="AR45" s="54"/>
      <c r="AS45" s="31"/>
      <c r="AT45" s="86"/>
      <c r="AU45" s="54"/>
      <c r="AV45" s="54"/>
      <c r="AW45" s="54"/>
      <c r="AX45" s="54"/>
      <c r="AY45" s="54"/>
      <c r="AZ45" s="54"/>
      <c r="BA45" s="54"/>
      <c r="BB45" s="54"/>
      <c r="BC45" s="54"/>
      <c r="BD45" s="54"/>
      <c r="BE45" s="54"/>
      <c r="BF45" s="54"/>
      <c r="BG45" s="54"/>
      <c r="BH45" s="54"/>
      <c r="BI45" s="54"/>
      <c r="BJ45" s="78"/>
      <c r="BK45" s="78"/>
      <c r="BL45" s="78"/>
      <c r="BM45" s="78"/>
    </row>
    <row r="46" spans="1:65" s="79" customFormat="1" ht="30" customHeight="1" x14ac:dyDescent="0.25">
      <c r="A46" s="54"/>
      <c r="B46" s="81"/>
      <c r="C46" s="30"/>
      <c r="D46" s="54"/>
      <c r="E46" s="30"/>
      <c r="F46" s="81"/>
      <c r="G46" s="54"/>
      <c r="H46" s="48"/>
      <c r="I46" s="48"/>
      <c r="J46" s="48"/>
      <c r="K46" s="48"/>
      <c r="L46" s="48"/>
      <c r="M46" s="48"/>
      <c r="N46" s="48"/>
      <c r="O46" s="48"/>
      <c r="P46" s="113"/>
      <c r="Q46" s="48"/>
      <c r="R46" s="110"/>
      <c r="S46" s="48"/>
      <c r="T46" s="113"/>
      <c r="U46" s="48"/>
      <c r="V46" s="110"/>
      <c r="W46" s="110"/>
      <c r="X46" s="81"/>
      <c r="Y46" s="30"/>
      <c r="Z46" s="54"/>
      <c r="AA46" s="31"/>
      <c r="AB46" s="86"/>
      <c r="AC46" s="54"/>
      <c r="AD46" s="30"/>
      <c r="AE46" s="30"/>
      <c r="AF46" s="30"/>
      <c r="AG46" s="81"/>
      <c r="AH46" s="30"/>
      <c r="AI46" s="54"/>
      <c r="AJ46" s="54"/>
      <c r="AK46" s="54"/>
      <c r="AL46" s="54"/>
      <c r="AM46" s="30"/>
      <c r="AN46" s="54"/>
      <c r="AO46" s="54"/>
      <c r="AP46" s="54"/>
      <c r="AQ46" s="54"/>
      <c r="AR46" s="54"/>
      <c r="AS46" s="31"/>
      <c r="AT46" s="86"/>
      <c r="AU46" s="54"/>
      <c r="AV46" s="54"/>
      <c r="AW46" s="54"/>
      <c r="AX46" s="54"/>
      <c r="AY46" s="54"/>
      <c r="AZ46" s="54"/>
      <c r="BA46" s="54"/>
      <c r="BB46" s="54"/>
      <c r="BC46" s="54"/>
      <c r="BD46" s="54"/>
      <c r="BE46" s="54"/>
      <c r="BF46" s="54"/>
      <c r="BG46" s="54"/>
      <c r="BH46" s="54"/>
      <c r="BI46" s="54"/>
      <c r="BJ46" s="78"/>
      <c r="BK46" s="78"/>
      <c r="BL46" s="78"/>
      <c r="BM46" s="78"/>
    </row>
    <row r="47" spans="1:65" s="79" customFormat="1" ht="30" customHeight="1" x14ac:dyDescent="0.25">
      <c r="A47" s="54"/>
      <c r="B47" s="81"/>
      <c r="C47" s="30"/>
      <c r="D47" s="54"/>
      <c r="E47" s="30"/>
      <c r="F47" s="81"/>
      <c r="G47" s="54"/>
      <c r="H47" s="48"/>
      <c r="I47" s="48"/>
      <c r="J47" s="48"/>
      <c r="K47" s="48"/>
      <c r="L47" s="48"/>
      <c r="M47" s="48"/>
      <c r="N47" s="48"/>
      <c r="O47" s="48"/>
      <c r="P47" s="113"/>
      <c r="Q47" s="48"/>
      <c r="R47" s="110"/>
      <c r="S47" s="48"/>
      <c r="T47" s="113"/>
      <c r="U47" s="48"/>
      <c r="V47" s="110"/>
      <c r="W47" s="110"/>
      <c r="X47" s="81"/>
      <c r="Y47" s="30"/>
      <c r="Z47" s="54"/>
      <c r="AA47" s="31"/>
      <c r="AB47" s="86"/>
      <c r="AC47" s="54"/>
      <c r="AD47" s="30"/>
      <c r="AE47" s="30"/>
      <c r="AF47" s="30"/>
      <c r="AG47" s="81"/>
      <c r="AH47" s="30"/>
      <c r="AI47" s="54"/>
      <c r="AJ47" s="54"/>
      <c r="AK47" s="54"/>
      <c r="AL47" s="54"/>
      <c r="AM47" s="30"/>
      <c r="AN47" s="54"/>
      <c r="AO47" s="54"/>
      <c r="AP47" s="54"/>
      <c r="AQ47" s="54"/>
      <c r="AR47" s="54"/>
      <c r="AS47" s="31"/>
      <c r="AT47" s="86"/>
      <c r="AU47" s="54"/>
      <c r="AV47" s="54"/>
      <c r="AW47" s="54"/>
      <c r="AX47" s="54"/>
      <c r="AY47" s="54"/>
      <c r="AZ47" s="54"/>
      <c r="BA47" s="54"/>
      <c r="BB47" s="54"/>
      <c r="BC47" s="54"/>
      <c r="BD47" s="54"/>
      <c r="BE47" s="54"/>
      <c r="BF47" s="54"/>
      <c r="BG47" s="54"/>
      <c r="BH47" s="54"/>
      <c r="BI47" s="54"/>
      <c r="BJ47" s="78"/>
      <c r="BK47" s="78"/>
      <c r="BL47" s="78"/>
      <c r="BM47" s="78"/>
    </row>
    <row r="48" spans="1:65" s="79" customFormat="1" ht="30" customHeight="1" x14ac:dyDescent="0.25">
      <c r="A48" s="54"/>
      <c r="B48" s="81"/>
      <c r="C48" s="30"/>
      <c r="D48" s="54"/>
      <c r="E48" s="30"/>
      <c r="F48" s="81"/>
      <c r="G48" s="54"/>
      <c r="H48" s="48"/>
      <c r="I48" s="48"/>
      <c r="J48" s="48"/>
      <c r="K48" s="48"/>
      <c r="L48" s="48"/>
      <c r="M48" s="48"/>
      <c r="N48" s="48"/>
      <c r="O48" s="48"/>
      <c r="P48" s="113"/>
      <c r="Q48" s="48"/>
      <c r="R48" s="110"/>
      <c r="S48" s="48"/>
      <c r="T48" s="113"/>
      <c r="U48" s="48"/>
      <c r="V48" s="110"/>
      <c r="W48" s="110"/>
      <c r="X48" s="81"/>
      <c r="Y48" s="30"/>
      <c r="Z48" s="54"/>
      <c r="AA48" s="31"/>
      <c r="AB48" s="86"/>
      <c r="AC48" s="54"/>
      <c r="AD48" s="30"/>
      <c r="AE48" s="30"/>
      <c r="AF48" s="30"/>
      <c r="AG48" s="81"/>
      <c r="AH48" s="30"/>
      <c r="AI48" s="54"/>
      <c r="AJ48" s="31"/>
      <c r="AK48" s="31"/>
      <c r="AL48" s="54"/>
      <c r="AM48" s="30"/>
      <c r="AN48" s="30"/>
      <c r="AO48" s="54"/>
      <c r="AP48" s="54"/>
      <c r="AQ48" s="54"/>
      <c r="AR48" s="54"/>
      <c r="AS48" s="31"/>
      <c r="AT48" s="86"/>
      <c r="AU48" s="54"/>
      <c r="AV48" s="54"/>
      <c r="AW48" s="54"/>
      <c r="AX48" s="54"/>
      <c r="AY48" s="54"/>
      <c r="AZ48" s="54"/>
      <c r="BA48" s="54"/>
      <c r="BB48" s="54"/>
      <c r="BC48" s="54"/>
      <c r="BD48" s="54"/>
      <c r="BE48" s="54"/>
      <c r="BF48" s="54"/>
      <c r="BG48" s="54"/>
      <c r="BH48" s="54"/>
      <c r="BI48" s="54"/>
      <c r="BJ48" s="78"/>
      <c r="BK48" s="78"/>
      <c r="BL48" s="78"/>
      <c r="BM48" s="78"/>
    </row>
    <row r="49" spans="1:65" s="79" customFormat="1" ht="30" customHeight="1" x14ac:dyDescent="0.25">
      <c r="A49" s="54"/>
      <c r="B49" s="81"/>
      <c r="C49" s="30"/>
      <c r="D49" s="54"/>
      <c r="E49" s="30"/>
      <c r="F49" s="81"/>
      <c r="G49" s="54"/>
      <c r="H49" s="48"/>
      <c r="I49" s="48"/>
      <c r="J49" s="48"/>
      <c r="K49" s="48"/>
      <c r="L49" s="48"/>
      <c r="M49" s="48"/>
      <c r="N49" s="48"/>
      <c r="O49" s="48"/>
      <c r="P49" s="113"/>
      <c r="Q49" s="48"/>
      <c r="R49" s="110"/>
      <c r="S49" s="48"/>
      <c r="T49" s="113"/>
      <c r="U49" s="48"/>
      <c r="V49" s="110"/>
      <c r="W49" s="110"/>
      <c r="X49" s="81"/>
      <c r="Y49" s="30"/>
      <c r="Z49" s="54"/>
      <c r="AA49" s="31"/>
      <c r="AB49" s="86"/>
      <c r="AC49" s="54"/>
      <c r="AD49" s="30"/>
      <c r="AE49" s="30"/>
      <c r="AF49" s="30"/>
      <c r="AG49" s="81"/>
      <c r="AH49" s="30"/>
      <c r="AI49" s="54"/>
      <c r="AJ49" s="54"/>
      <c r="AK49" s="54"/>
      <c r="AL49" s="54"/>
      <c r="AM49" s="30"/>
      <c r="AN49" s="30"/>
      <c r="AO49" s="54"/>
      <c r="AP49" s="54"/>
      <c r="AQ49" s="54"/>
      <c r="AR49" s="54"/>
      <c r="AS49" s="31"/>
      <c r="AT49" s="86"/>
      <c r="AU49" s="54"/>
      <c r="AV49" s="54"/>
      <c r="AW49" s="54"/>
      <c r="AX49" s="54"/>
      <c r="AY49" s="54"/>
      <c r="AZ49" s="54"/>
      <c r="BA49" s="54"/>
      <c r="BB49" s="54"/>
      <c r="BC49" s="54"/>
      <c r="BD49" s="54"/>
      <c r="BE49" s="54"/>
      <c r="BF49" s="54"/>
      <c r="BG49" s="54"/>
      <c r="BH49" s="54"/>
      <c r="BI49" s="54"/>
      <c r="BJ49" s="78"/>
      <c r="BK49" s="78"/>
      <c r="BL49" s="78"/>
      <c r="BM49" s="78"/>
    </row>
    <row r="50" spans="1:65" s="79" customFormat="1" ht="30" customHeight="1" x14ac:dyDescent="0.25">
      <c r="A50" s="54"/>
      <c r="B50" s="81"/>
      <c r="C50" s="30"/>
      <c r="D50" s="54"/>
      <c r="E50" s="30"/>
      <c r="F50" s="81"/>
      <c r="G50" s="54"/>
      <c r="H50" s="48"/>
      <c r="I50" s="48"/>
      <c r="J50" s="48"/>
      <c r="K50" s="48"/>
      <c r="L50" s="48"/>
      <c r="M50" s="48"/>
      <c r="N50" s="48"/>
      <c r="O50" s="48"/>
      <c r="P50" s="113"/>
      <c r="Q50" s="48"/>
      <c r="R50" s="110"/>
      <c r="S50" s="48"/>
      <c r="T50" s="113"/>
      <c r="U50" s="48"/>
      <c r="V50" s="110"/>
      <c r="W50" s="110"/>
      <c r="X50" s="81"/>
      <c r="Y50" s="30"/>
      <c r="Z50" s="54"/>
      <c r="AA50" s="31"/>
      <c r="AB50" s="86"/>
      <c r="AC50" s="54"/>
      <c r="AD50" s="30"/>
      <c r="AE50" s="30"/>
      <c r="AF50" s="30"/>
      <c r="AG50" s="81"/>
      <c r="AH50" s="30"/>
      <c r="AI50" s="54"/>
      <c r="AJ50" s="54"/>
      <c r="AK50" s="54"/>
      <c r="AL50" s="54"/>
      <c r="AM50" s="30"/>
      <c r="AN50" s="54"/>
      <c r="AO50" s="54"/>
      <c r="AP50" s="54"/>
      <c r="AQ50" s="54"/>
      <c r="AR50" s="54"/>
      <c r="AS50" s="31"/>
      <c r="AT50" s="86"/>
      <c r="AU50" s="54"/>
      <c r="AV50" s="54"/>
      <c r="AW50" s="54"/>
      <c r="AX50" s="54"/>
      <c r="AY50" s="54"/>
      <c r="AZ50" s="54"/>
      <c r="BA50" s="54"/>
      <c r="BB50" s="54"/>
      <c r="BC50" s="54"/>
      <c r="BD50" s="54"/>
      <c r="BE50" s="54"/>
      <c r="BF50" s="54"/>
      <c r="BG50" s="54"/>
      <c r="BH50" s="54"/>
      <c r="BI50" s="54"/>
      <c r="BJ50" s="78"/>
      <c r="BK50" s="78"/>
      <c r="BL50" s="78"/>
      <c r="BM50" s="78"/>
    </row>
    <row r="51" spans="1:65" s="79" customFormat="1" ht="30" customHeight="1" x14ac:dyDescent="0.25">
      <c r="A51" s="54"/>
      <c r="B51" s="81"/>
      <c r="C51" s="30"/>
      <c r="D51" s="54"/>
      <c r="E51" s="30"/>
      <c r="F51" s="81"/>
      <c r="G51" s="54"/>
      <c r="H51" s="48"/>
      <c r="I51" s="48"/>
      <c r="J51" s="48"/>
      <c r="K51" s="48"/>
      <c r="L51" s="48"/>
      <c r="M51" s="48"/>
      <c r="N51" s="48"/>
      <c r="O51" s="48"/>
      <c r="P51" s="113"/>
      <c r="Q51" s="48"/>
      <c r="R51" s="110"/>
      <c r="S51" s="48"/>
      <c r="T51" s="113"/>
      <c r="U51" s="48"/>
      <c r="V51" s="110"/>
      <c r="W51" s="110"/>
      <c r="X51" s="81"/>
      <c r="Y51" s="30"/>
      <c r="Z51" s="54"/>
      <c r="AA51" s="31"/>
      <c r="AB51" s="86"/>
      <c r="AC51" s="54"/>
      <c r="AD51" s="30"/>
      <c r="AE51" s="30"/>
      <c r="AF51" s="30"/>
      <c r="AG51" s="81"/>
      <c r="AH51" s="30"/>
      <c r="AI51" s="54"/>
      <c r="AJ51" s="54"/>
      <c r="AK51" s="54"/>
      <c r="AL51" s="54"/>
      <c r="AM51" s="30"/>
      <c r="AN51" s="54"/>
      <c r="AO51" s="54"/>
      <c r="AP51" s="54"/>
      <c r="AQ51" s="54"/>
      <c r="AR51" s="54"/>
      <c r="AS51" s="31"/>
      <c r="AT51" s="86"/>
      <c r="AU51" s="54"/>
      <c r="AV51" s="54"/>
      <c r="AW51" s="54"/>
      <c r="AX51" s="54"/>
      <c r="AY51" s="54"/>
      <c r="AZ51" s="54"/>
      <c r="BA51" s="54"/>
      <c r="BB51" s="54"/>
      <c r="BC51" s="54"/>
      <c r="BD51" s="54"/>
      <c r="BE51" s="54"/>
      <c r="BF51" s="54"/>
      <c r="BG51" s="54"/>
      <c r="BH51" s="54"/>
      <c r="BI51" s="54"/>
      <c r="BJ51" s="78"/>
      <c r="BK51" s="78"/>
      <c r="BL51" s="78"/>
      <c r="BM51" s="78"/>
    </row>
    <row r="52" spans="1:65" s="79" customFormat="1" ht="30" customHeight="1" x14ac:dyDescent="0.25">
      <c r="A52" s="54"/>
      <c r="B52" s="81"/>
      <c r="C52" s="30"/>
      <c r="D52" s="54"/>
      <c r="E52" s="30"/>
      <c r="F52" s="81"/>
      <c r="G52" s="54"/>
      <c r="H52" s="48"/>
      <c r="I52" s="48"/>
      <c r="J52" s="48"/>
      <c r="K52" s="48"/>
      <c r="L52" s="48"/>
      <c r="M52" s="48"/>
      <c r="N52" s="48"/>
      <c r="O52" s="48"/>
      <c r="P52" s="113"/>
      <c r="Q52" s="48"/>
      <c r="R52" s="110"/>
      <c r="S52" s="48"/>
      <c r="T52" s="113"/>
      <c r="U52" s="48"/>
      <c r="V52" s="110"/>
      <c r="W52" s="110"/>
      <c r="X52" s="81"/>
      <c r="Y52" s="30"/>
      <c r="Z52" s="54"/>
      <c r="AA52" s="31"/>
      <c r="AB52" s="86"/>
      <c r="AC52" s="54"/>
      <c r="AD52" s="30"/>
      <c r="AE52" s="30"/>
      <c r="AF52" s="30"/>
      <c r="AG52" s="81"/>
      <c r="AH52" s="30"/>
      <c r="AI52" s="54"/>
      <c r="AJ52" s="31"/>
      <c r="AK52" s="31"/>
      <c r="AL52" s="54"/>
      <c r="AM52" s="30"/>
      <c r="AN52" s="54"/>
      <c r="AO52" s="54"/>
      <c r="AP52" s="54"/>
      <c r="AQ52" s="54"/>
      <c r="AR52" s="54"/>
      <c r="AS52" s="31"/>
      <c r="AT52" s="86"/>
      <c r="AU52" s="54"/>
      <c r="AV52" s="54"/>
      <c r="AW52" s="54"/>
      <c r="AX52" s="54"/>
      <c r="AY52" s="54"/>
      <c r="AZ52" s="54"/>
      <c r="BA52" s="54"/>
      <c r="BB52" s="54"/>
      <c r="BC52" s="54"/>
      <c r="BD52" s="54"/>
      <c r="BE52" s="54"/>
      <c r="BF52" s="54"/>
      <c r="BG52" s="54"/>
      <c r="BH52" s="54"/>
      <c r="BI52" s="54"/>
      <c r="BJ52" s="78"/>
      <c r="BK52" s="78"/>
      <c r="BL52" s="78"/>
      <c r="BM52" s="78"/>
    </row>
    <row r="53" spans="1:65" s="79" customFormat="1" ht="30" customHeight="1" x14ac:dyDescent="0.25">
      <c r="A53" s="54"/>
      <c r="B53" s="81"/>
      <c r="C53" s="30"/>
      <c r="D53" s="54"/>
      <c r="E53" s="30"/>
      <c r="F53" s="81"/>
      <c r="G53" s="54"/>
      <c r="H53" s="48"/>
      <c r="I53" s="48"/>
      <c r="J53" s="48"/>
      <c r="K53" s="48"/>
      <c r="L53" s="48"/>
      <c r="M53" s="48"/>
      <c r="N53" s="48"/>
      <c r="O53" s="48"/>
      <c r="P53" s="113"/>
      <c r="Q53" s="48"/>
      <c r="R53" s="110"/>
      <c r="S53" s="48"/>
      <c r="T53" s="113"/>
      <c r="U53" s="48"/>
      <c r="V53" s="110"/>
      <c r="W53" s="110"/>
      <c r="X53" s="81"/>
      <c r="Y53" s="30"/>
      <c r="Z53" s="54"/>
      <c r="AA53" s="31"/>
      <c r="AB53" s="86"/>
      <c r="AC53" s="54"/>
      <c r="AD53" s="30"/>
      <c r="AE53" s="30"/>
      <c r="AF53" s="30"/>
      <c r="AG53" s="81"/>
      <c r="AH53" s="30"/>
      <c r="AI53" s="54"/>
      <c r="AJ53" s="54"/>
      <c r="AK53" s="54"/>
      <c r="AL53" s="54"/>
      <c r="AM53" s="30"/>
      <c r="AN53" s="54"/>
      <c r="AO53" s="54"/>
      <c r="AP53" s="54"/>
      <c r="AQ53" s="54"/>
      <c r="AR53" s="54"/>
      <c r="AS53" s="31"/>
      <c r="AT53" s="86"/>
      <c r="AU53" s="54"/>
      <c r="AV53" s="54"/>
      <c r="AW53" s="54"/>
      <c r="AX53" s="54"/>
      <c r="AY53" s="54"/>
      <c r="AZ53" s="54"/>
      <c r="BA53" s="54"/>
      <c r="BB53" s="54"/>
      <c r="BC53" s="54"/>
      <c r="BD53" s="54"/>
      <c r="BE53" s="54"/>
      <c r="BF53" s="54"/>
      <c r="BG53" s="54"/>
      <c r="BH53" s="54"/>
      <c r="BI53" s="54"/>
      <c r="BJ53" s="78"/>
      <c r="BK53" s="78"/>
      <c r="BL53" s="78"/>
      <c r="BM53" s="78"/>
    </row>
    <row r="54" spans="1:65" s="79" customFormat="1" ht="30" customHeight="1" x14ac:dyDescent="0.25">
      <c r="A54" s="54"/>
      <c r="B54" s="81"/>
      <c r="C54" s="30"/>
      <c r="D54" s="54"/>
      <c r="E54" s="30"/>
      <c r="F54" s="81"/>
      <c r="G54" s="54"/>
      <c r="H54" s="48"/>
      <c r="I54" s="48"/>
      <c r="J54" s="48"/>
      <c r="K54" s="48"/>
      <c r="L54" s="48"/>
      <c r="M54" s="48"/>
      <c r="N54" s="48"/>
      <c r="O54" s="48"/>
      <c r="P54" s="113"/>
      <c r="Q54" s="48"/>
      <c r="R54" s="110"/>
      <c r="S54" s="48"/>
      <c r="T54" s="113"/>
      <c r="U54" s="48"/>
      <c r="V54" s="110"/>
      <c r="W54" s="110"/>
      <c r="X54" s="81"/>
      <c r="Y54" s="30"/>
      <c r="Z54" s="54"/>
      <c r="AA54" s="31"/>
      <c r="AB54" s="86"/>
      <c r="AC54" s="54"/>
      <c r="AD54" s="30"/>
      <c r="AE54" s="30"/>
      <c r="AF54" s="30"/>
      <c r="AG54" s="81"/>
      <c r="AH54" s="30"/>
      <c r="AI54" s="54"/>
      <c r="AJ54" s="54"/>
      <c r="AK54" s="54"/>
      <c r="AL54" s="54"/>
      <c r="AM54" s="30"/>
      <c r="AN54" s="54"/>
      <c r="AO54" s="54"/>
      <c r="AP54" s="54"/>
      <c r="AQ54" s="54"/>
      <c r="AR54" s="54"/>
      <c r="AS54" s="31"/>
      <c r="AT54" s="86"/>
      <c r="AU54" s="54"/>
      <c r="AV54" s="54"/>
      <c r="AW54" s="54"/>
      <c r="AX54" s="54"/>
      <c r="AY54" s="54"/>
      <c r="AZ54" s="54"/>
      <c r="BA54" s="54"/>
      <c r="BB54" s="54"/>
      <c r="BC54" s="54"/>
      <c r="BD54" s="54"/>
      <c r="BE54" s="54"/>
      <c r="BF54" s="54"/>
      <c r="BG54" s="54"/>
      <c r="BH54" s="54"/>
      <c r="BI54" s="54"/>
      <c r="BJ54" s="78"/>
      <c r="BK54" s="78"/>
      <c r="BL54" s="78"/>
      <c r="BM54" s="78"/>
    </row>
    <row r="55" spans="1:65" s="79" customFormat="1" ht="30" customHeight="1" x14ac:dyDescent="0.25">
      <c r="A55" s="54"/>
      <c r="B55" s="81"/>
      <c r="C55" s="30"/>
      <c r="D55" s="54"/>
      <c r="E55" s="30"/>
      <c r="F55" s="81"/>
      <c r="G55" s="54"/>
      <c r="H55" s="48"/>
      <c r="I55" s="48"/>
      <c r="J55" s="48"/>
      <c r="K55" s="48"/>
      <c r="L55" s="48"/>
      <c r="M55" s="48"/>
      <c r="N55" s="48"/>
      <c r="O55" s="48"/>
      <c r="P55" s="113"/>
      <c r="Q55" s="48"/>
      <c r="R55" s="110"/>
      <c r="S55" s="48"/>
      <c r="T55" s="113"/>
      <c r="U55" s="48"/>
      <c r="V55" s="110"/>
      <c r="W55" s="110"/>
      <c r="X55" s="81"/>
      <c r="Y55" s="30"/>
      <c r="Z55" s="54"/>
      <c r="AA55" s="31"/>
      <c r="AB55" s="86"/>
      <c r="AC55" s="54"/>
      <c r="AD55" s="30"/>
      <c r="AE55" s="30"/>
      <c r="AF55" s="30"/>
      <c r="AG55" s="81"/>
      <c r="AH55" s="30"/>
      <c r="AI55" s="54"/>
      <c r="AJ55" s="54"/>
      <c r="AK55" s="54"/>
      <c r="AL55" s="54"/>
      <c r="AM55" s="30"/>
      <c r="AN55" s="54"/>
      <c r="AO55" s="54"/>
      <c r="AP55" s="54"/>
      <c r="AQ55" s="54"/>
      <c r="AR55" s="54"/>
      <c r="AS55" s="31"/>
      <c r="AT55" s="86"/>
      <c r="AU55" s="54"/>
      <c r="AV55" s="54"/>
      <c r="AW55" s="54"/>
      <c r="AX55" s="54"/>
      <c r="AY55" s="54"/>
      <c r="AZ55" s="54"/>
      <c r="BA55" s="54"/>
      <c r="BB55" s="54"/>
      <c r="BC55" s="54"/>
      <c r="BD55" s="54"/>
      <c r="BE55" s="54"/>
      <c r="BF55" s="54"/>
      <c r="BG55" s="54"/>
      <c r="BH55" s="54"/>
      <c r="BI55" s="54"/>
      <c r="BJ55" s="78"/>
      <c r="BK55" s="78"/>
      <c r="BL55" s="78"/>
      <c r="BM55" s="78"/>
    </row>
    <row r="56" spans="1:65" s="79" customFormat="1" ht="30" customHeight="1" x14ac:dyDescent="0.25">
      <c r="A56" s="54"/>
      <c r="B56" s="81"/>
      <c r="C56" s="30"/>
      <c r="D56" s="54"/>
      <c r="E56" s="30"/>
      <c r="F56" s="81"/>
      <c r="G56" s="54"/>
      <c r="H56" s="48"/>
      <c r="I56" s="48"/>
      <c r="J56" s="48"/>
      <c r="K56" s="48"/>
      <c r="L56" s="48"/>
      <c r="M56" s="48"/>
      <c r="N56" s="48"/>
      <c r="O56" s="48"/>
      <c r="P56" s="113"/>
      <c r="Q56" s="48"/>
      <c r="R56" s="110"/>
      <c r="S56" s="48"/>
      <c r="T56" s="113"/>
      <c r="U56" s="48"/>
      <c r="V56" s="110"/>
      <c r="W56" s="110"/>
      <c r="X56" s="81"/>
      <c r="Y56" s="30"/>
      <c r="Z56" s="54"/>
      <c r="AA56" s="31"/>
      <c r="AB56" s="86"/>
      <c r="AC56" s="54"/>
      <c r="AD56" s="30"/>
      <c r="AE56" s="30"/>
      <c r="AF56" s="30"/>
      <c r="AG56" s="81"/>
      <c r="AH56" s="30"/>
      <c r="AI56" s="54"/>
      <c r="AJ56" s="54"/>
      <c r="AK56" s="54"/>
      <c r="AL56" s="54"/>
      <c r="AM56" s="30"/>
      <c r="AN56" s="54"/>
      <c r="AO56" s="54"/>
      <c r="AP56" s="54"/>
      <c r="AQ56" s="54"/>
      <c r="AR56" s="54"/>
      <c r="AS56" s="31"/>
      <c r="AT56" s="86"/>
      <c r="AU56" s="54"/>
      <c r="AV56" s="54"/>
      <c r="AW56" s="54"/>
      <c r="AX56" s="54"/>
      <c r="AY56" s="54"/>
      <c r="AZ56" s="54"/>
      <c r="BA56" s="54"/>
      <c r="BB56" s="54"/>
      <c r="BC56" s="54"/>
      <c r="BD56" s="54"/>
      <c r="BE56" s="54"/>
      <c r="BF56" s="54"/>
      <c r="BG56" s="54"/>
      <c r="BH56" s="54"/>
      <c r="BI56" s="54"/>
      <c r="BJ56" s="78"/>
      <c r="BK56" s="78"/>
      <c r="BL56" s="78"/>
      <c r="BM56" s="78"/>
    </row>
    <row r="57" spans="1:65" s="79" customFormat="1" ht="30" customHeight="1" x14ac:dyDescent="0.25">
      <c r="A57" s="54"/>
      <c r="B57" s="81"/>
      <c r="C57" s="30"/>
      <c r="D57" s="54"/>
      <c r="E57" s="30"/>
      <c r="F57" s="81"/>
      <c r="G57" s="54"/>
      <c r="H57" s="48"/>
      <c r="I57" s="48"/>
      <c r="J57" s="48"/>
      <c r="K57" s="48"/>
      <c r="L57" s="48"/>
      <c r="M57" s="48"/>
      <c r="N57" s="48"/>
      <c r="O57" s="48"/>
      <c r="P57" s="113"/>
      <c r="Q57" s="48"/>
      <c r="R57" s="110"/>
      <c r="S57" s="48"/>
      <c r="T57" s="113"/>
      <c r="U57" s="48"/>
      <c r="V57" s="110"/>
      <c r="W57" s="110"/>
      <c r="X57" s="81"/>
      <c r="Y57" s="30"/>
      <c r="Z57" s="54"/>
      <c r="AA57" s="31"/>
      <c r="AB57" s="86"/>
      <c r="AC57" s="54"/>
      <c r="AD57" s="30"/>
      <c r="AE57" s="30"/>
      <c r="AF57" s="30"/>
      <c r="AG57" s="81"/>
      <c r="AH57" s="30"/>
      <c r="AI57" s="54"/>
      <c r="AJ57" s="54"/>
      <c r="AK57" s="54"/>
      <c r="AL57" s="54"/>
      <c r="AM57" s="30"/>
      <c r="AN57" s="54"/>
      <c r="AO57" s="54"/>
      <c r="AP57" s="54"/>
      <c r="AQ57" s="54"/>
      <c r="AR57" s="54"/>
      <c r="AS57" s="31"/>
      <c r="AT57" s="86"/>
      <c r="AU57" s="54"/>
      <c r="AV57" s="54"/>
      <c r="AW57" s="54"/>
      <c r="AX57" s="54"/>
      <c r="AY57" s="54"/>
      <c r="AZ57" s="54"/>
      <c r="BA57" s="54"/>
      <c r="BB57" s="54"/>
      <c r="BC57" s="54"/>
      <c r="BD57" s="54"/>
      <c r="BE57" s="54"/>
      <c r="BF57" s="54"/>
      <c r="BG57" s="54"/>
      <c r="BH57" s="54"/>
      <c r="BI57" s="54"/>
      <c r="BJ57" s="78"/>
      <c r="BK57" s="78"/>
      <c r="BL57" s="78"/>
      <c r="BM57" s="78"/>
    </row>
    <row r="58" spans="1:65" s="79" customFormat="1" ht="30" customHeight="1" x14ac:dyDescent="0.25">
      <c r="A58" s="54"/>
      <c r="B58" s="81"/>
      <c r="C58" s="30"/>
      <c r="D58" s="54"/>
      <c r="E58" s="30"/>
      <c r="F58" s="81"/>
      <c r="G58" s="54"/>
      <c r="H58" s="48"/>
      <c r="I58" s="48"/>
      <c r="J58" s="48"/>
      <c r="K58" s="48"/>
      <c r="L58" s="48"/>
      <c r="M58" s="48"/>
      <c r="N58" s="48"/>
      <c r="O58" s="48"/>
      <c r="P58" s="113"/>
      <c r="Q58" s="48"/>
      <c r="R58" s="110"/>
      <c r="S58" s="48"/>
      <c r="T58" s="113"/>
      <c r="U58" s="48"/>
      <c r="V58" s="110"/>
      <c r="W58" s="110"/>
      <c r="X58" s="81"/>
      <c r="Y58" s="30"/>
      <c r="Z58" s="54"/>
      <c r="AA58" s="31"/>
      <c r="AB58" s="86"/>
      <c r="AC58" s="54"/>
      <c r="AD58" s="30"/>
      <c r="AE58" s="30"/>
      <c r="AF58" s="30"/>
      <c r="AG58" s="81"/>
      <c r="AH58" s="30"/>
      <c r="AI58" s="54"/>
      <c r="AJ58" s="54"/>
      <c r="AK58" s="54"/>
      <c r="AL58" s="54"/>
      <c r="AM58" s="30"/>
      <c r="AN58" s="54"/>
      <c r="AO58" s="54"/>
      <c r="AP58" s="54"/>
      <c r="AQ58" s="54"/>
      <c r="AR58" s="54"/>
      <c r="AS58" s="31"/>
      <c r="AT58" s="86"/>
      <c r="AU58" s="54"/>
      <c r="AV58" s="54"/>
      <c r="AW58" s="54"/>
      <c r="AX58" s="54"/>
      <c r="AY58" s="54"/>
      <c r="AZ58" s="54"/>
      <c r="BA58" s="54"/>
      <c r="BB58" s="54"/>
      <c r="BC58" s="54"/>
      <c r="BD58" s="54"/>
      <c r="BE58" s="54"/>
      <c r="BF58" s="54"/>
      <c r="BG58" s="54"/>
      <c r="BH58" s="54"/>
      <c r="BI58" s="54"/>
      <c r="BJ58" s="78"/>
      <c r="BK58" s="78"/>
      <c r="BL58" s="78"/>
      <c r="BM58" s="78"/>
    </row>
    <row r="59" spans="1:65" s="79" customFormat="1" ht="30" customHeight="1" x14ac:dyDescent="0.25">
      <c r="A59" s="54"/>
      <c r="B59" s="81"/>
      <c r="C59" s="30"/>
      <c r="D59" s="54"/>
      <c r="E59" s="30"/>
      <c r="F59" s="81"/>
      <c r="G59" s="54"/>
      <c r="H59" s="48"/>
      <c r="I59" s="48"/>
      <c r="J59" s="48"/>
      <c r="K59" s="48"/>
      <c r="L59" s="48"/>
      <c r="M59" s="48"/>
      <c r="N59" s="48"/>
      <c r="O59" s="48"/>
      <c r="P59" s="113"/>
      <c r="Q59" s="48"/>
      <c r="R59" s="110"/>
      <c r="S59" s="48"/>
      <c r="T59" s="113"/>
      <c r="U59" s="48"/>
      <c r="V59" s="110"/>
      <c r="W59" s="110"/>
      <c r="X59" s="81"/>
      <c r="Y59" s="30"/>
      <c r="Z59" s="54"/>
      <c r="AA59" s="31"/>
      <c r="AB59" s="86"/>
      <c r="AC59" s="54"/>
      <c r="AD59" s="30"/>
      <c r="AE59" s="30"/>
      <c r="AF59" s="30"/>
      <c r="AG59" s="81"/>
      <c r="AH59" s="30"/>
      <c r="AI59" s="54"/>
      <c r="AJ59" s="54"/>
      <c r="AK59" s="54"/>
      <c r="AL59" s="54"/>
      <c r="AM59" s="30"/>
      <c r="AN59" s="54"/>
      <c r="AO59" s="54"/>
      <c r="AP59" s="54"/>
      <c r="AQ59" s="54"/>
      <c r="AR59" s="54"/>
      <c r="AS59" s="31"/>
      <c r="AT59" s="86"/>
      <c r="AU59" s="54"/>
      <c r="AV59" s="54"/>
      <c r="AW59" s="54"/>
      <c r="AX59" s="54"/>
      <c r="AY59" s="54"/>
      <c r="AZ59" s="54"/>
      <c r="BA59" s="54"/>
      <c r="BB59" s="54"/>
      <c r="BC59" s="54"/>
      <c r="BD59" s="54"/>
      <c r="BE59" s="54"/>
      <c r="BF59" s="54"/>
      <c r="BG59" s="54"/>
      <c r="BH59" s="54"/>
      <c r="BI59" s="54"/>
      <c r="BJ59" s="78"/>
      <c r="BK59" s="78"/>
      <c r="BL59" s="78"/>
      <c r="BM59" s="78"/>
    </row>
    <row r="60" spans="1:65" s="79" customFormat="1" ht="30" customHeight="1" x14ac:dyDescent="0.25">
      <c r="A60" s="54"/>
      <c r="B60" s="81"/>
      <c r="C60" s="30"/>
      <c r="D60" s="54"/>
      <c r="E60" s="30"/>
      <c r="F60" s="81"/>
      <c r="G60" s="54"/>
      <c r="H60" s="48"/>
      <c r="I60" s="48"/>
      <c r="J60" s="49"/>
      <c r="K60" s="50"/>
      <c r="L60" s="50"/>
      <c r="M60" s="50"/>
      <c r="N60" s="50"/>
      <c r="O60" s="48"/>
      <c r="P60" s="50"/>
      <c r="Q60" s="51"/>
      <c r="R60" s="50"/>
      <c r="S60" s="50"/>
      <c r="T60" s="52"/>
      <c r="U60" s="53"/>
      <c r="V60" s="110"/>
      <c r="W60" s="110"/>
      <c r="X60" s="81"/>
      <c r="Y60" s="30"/>
      <c r="Z60" s="54"/>
      <c r="AA60" s="31"/>
      <c r="AB60" s="86"/>
      <c r="AC60" s="54"/>
      <c r="AD60" s="30"/>
      <c r="AE60" s="30"/>
      <c r="AF60" s="30"/>
      <c r="AG60" s="81"/>
      <c r="AH60" s="30"/>
      <c r="AI60" s="54"/>
      <c r="AJ60" s="31"/>
      <c r="AK60" s="31"/>
      <c r="AL60" s="54"/>
      <c r="AM60" s="30"/>
      <c r="AN60" s="54"/>
      <c r="AO60" s="54"/>
      <c r="AP60" s="54"/>
      <c r="AQ60" s="54"/>
      <c r="AR60" s="54"/>
      <c r="AS60" s="31"/>
      <c r="AT60" s="86"/>
      <c r="AU60" s="54"/>
      <c r="AV60" s="54"/>
      <c r="AW60" s="54"/>
      <c r="AX60" s="54"/>
      <c r="AY60" s="54"/>
      <c r="AZ60" s="54"/>
      <c r="BA60" s="54"/>
      <c r="BB60" s="54"/>
      <c r="BC60" s="54"/>
      <c r="BD60" s="54"/>
      <c r="BE60" s="54"/>
      <c r="BF60" s="54"/>
      <c r="BG60" s="54"/>
      <c r="BH60" s="54"/>
      <c r="BI60" s="54"/>
      <c r="BJ60" s="78"/>
      <c r="BK60" s="78"/>
      <c r="BL60" s="78"/>
      <c r="BM60" s="78"/>
    </row>
    <row r="61" spans="1:65" s="79" customFormat="1" x14ac:dyDescent="0.25">
      <c r="BJ61" s="78"/>
      <c r="BK61" s="78"/>
      <c r="BL61" s="78"/>
      <c r="BM61" s="78"/>
    </row>
    <row r="62" spans="1:65" s="79" customFormat="1" x14ac:dyDescent="0.25">
      <c r="BJ62" s="78"/>
      <c r="BK62" s="78"/>
      <c r="BL62" s="78"/>
      <c r="BM62" s="78"/>
    </row>
    <row r="63" spans="1:65" s="79" customFormat="1" x14ac:dyDescent="0.25">
      <c r="BJ63" s="78"/>
      <c r="BK63" s="78"/>
      <c r="BL63" s="78"/>
      <c r="BM63" s="78"/>
    </row>
    <row r="64" spans="1:65" s="79" customFormat="1" x14ac:dyDescent="0.25">
      <c r="BJ64" s="78"/>
      <c r="BK64" s="78"/>
      <c r="BL64" s="78"/>
      <c r="BM64" s="78"/>
    </row>
    <row r="65" spans="62:65" s="79" customFormat="1" x14ac:dyDescent="0.25">
      <c r="BJ65" s="78"/>
      <c r="BK65" s="78"/>
      <c r="BL65" s="78"/>
      <c r="BM65" s="78"/>
    </row>
    <row r="66" spans="62:65" s="79" customFormat="1" x14ac:dyDescent="0.25">
      <c r="BJ66" s="78"/>
      <c r="BK66" s="78"/>
      <c r="BL66" s="78"/>
      <c r="BM66" s="78"/>
    </row>
    <row r="67" spans="62:65" s="79" customFormat="1" x14ac:dyDescent="0.25">
      <c r="BJ67" s="78"/>
      <c r="BK67" s="78"/>
      <c r="BL67" s="78"/>
      <c r="BM67" s="78"/>
    </row>
    <row r="68" spans="62:65" s="79" customFormat="1" x14ac:dyDescent="0.25">
      <c r="BJ68" s="78"/>
      <c r="BK68" s="78"/>
      <c r="BL68" s="78"/>
      <c r="BM68" s="78"/>
    </row>
    <row r="69" spans="62:65" s="79" customFormat="1" x14ac:dyDescent="0.25">
      <c r="BJ69" s="78"/>
      <c r="BK69" s="78"/>
      <c r="BL69" s="78"/>
      <c r="BM69" s="78"/>
    </row>
    <row r="70" spans="62:65" s="79" customFormat="1" x14ac:dyDescent="0.25">
      <c r="BJ70" s="78"/>
      <c r="BK70" s="78"/>
      <c r="BL70" s="78"/>
      <c r="BM70" s="78"/>
    </row>
    <row r="71" spans="62:65" s="79" customFormat="1" x14ac:dyDescent="0.25">
      <c r="BJ71" s="78"/>
      <c r="BK71" s="78"/>
      <c r="BL71" s="78"/>
      <c r="BM71" s="78"/>
    </row>
    <row r="72" spans="62:65" s="79" customFormat="1" x14ac:dyDescent="0.25">
      <c r="BJ72" s="78"/>
      <c r="BK72" s="78"/>
      <c r="BL72" s="78"/>
      <c r="BM72" s="78"/>
    </row>
    <row r="73" spans="62:65" s="79" customFormat="1" x14ac:dyDescent="0.25">
      <c r="BJ73" s="78"/>
      <c r="BK73" s="78"/>
      <c r="BL73" s="78"/>
      <c r="BM73" s="78"/>
    </row>
    <row r="74" spans="62:65" s="79" customFormat="1" x14ac:dyDescent="0.25">
      <c r="BJ74" s="78"/>
      <c r="BK74" s="78"/>
      <c r="BL74" s="78"/>
      <c r="BM74" s="78"/>
    </row>
    <row r="75" spans="62:65" s="79" customFormat="1" x14ac:dyDescent="0.25">
      <c r="BJ75" s="78"/>
      <c r="BK75" s="78"/>
      <c r="BL75" s="78"/>
      <c r="BM75" s="78"/>
    </row>
    <row r="76" spans="62:65" s="79" customFormat="1" x14ac:dyDescent="0.25">
      <c r="BJ76" s="78"/>
      <c r="BK76" s="78"/>
      <c r="BL76" s="78"/>
      <c r="BM76" s="78"/>
    </row>
    <row r="77" spans="62:65" s="79" customFormat="1" x14ac:dyDescent="0.25">
      <c r="BJ77" s="78"/>
      <c r="BK77" s="78"/>
      <c r="BL77" s="78"/>
      <c r="BM77" s="78"/>
    </row>
    <row r="78" spans="62:65" s="79" customFormat="1" x14ac:dyDescent="0.25">
      <c r="BJ78" s="78"/>
      <c r="BK78" s="78"/>
      <c r="BL78" s="78"/>
      <c r="BM78" s="78"/>
    </row>
    <row r="79" spans="62:65" s="79" customFormat="1" x14ac:dyDescent="0.25">
      <c r="BJ79" s="78"/>
      <c r="BK79" s="78"/>
      <c r="BL79" s="78"/>
      <c r="BM79" s="78"/>
    </row>
    <row r="80" spans="62:65" s="79" customFormat="1" x14ac:dyDescent="0.25">
      <c r="BJ80" s="78"/>
      <c r="BK80" s="78"/>
      <c r="BL80" s="78"/>
      <c r="BM80" s="78"/>
    </row>
    <row r="81" spans="62:65" s="79" customFormat="1" x14ac:dyDescent="0.25">
      <c r="BJ81" s="78"/>
      <c r="BK81" s="78"/>
      <c r="BL81" s="78"/>
      <c r="BM81" s="78"/>
    </row>
    <row r="82" spans="62:65" s="79" customFormat="1" x14ac:dyDescent="0.25">
      <c r="BJ82" s="78"/>
      <c r="BK82" s="78"/>
      <c r="BL82" s="78"/>
      <c r="BM82" s="78"/>
    </row>
    <row r="83" spans="62:65" s="79" customFormat="1" x14ac:dyDescent="0.25">
      <c r="BJ83" s="78"/>
      <c r="BK83" s="78"/>
      <c r="BL83" s="78"/>
      <c r="BM83" s="78"/>
    </row>
    <row r="84" spans="62:65" s="79" customFormat="1" x14ac:dyDescent="0.25">
      <c r="BJ84" s="78"/>
      <c r="BK84" s="78"/>
      <c r="BL84" s="78"/>
      <c r="BM84" s="78"/>
    </row>
  </sheetData>
  <autoFilter ref="A3:BI3" xr:uid="{00000000-0009-0000-0000-000001000000}"/>
  <mergeCells count="66">
    <mergeCell ref="AW1:BD1"/>
    <mergeCell ref="AO1:AV1"/>
    <mergeCell ref="AV2:AV3"/>
    <mergeCell ref="Q2:Q3"/>
    <mergeCell ref="BE1:BI1"/>
    <mergeCell ref="J1:W1"/>
    <mergeCell ref="X1:AF1"/>
    <mergeCell ref="AG1:AN1"/>
    <mergeCell ref="J2:J3"/>
    <mergeCell ref="K2:M2"/>
    <mergeCell ref="N2:N3"/>
    <mergeCell ref="O2:O3"/>
    <mergeCell ref="P2:P3"/>
    <mergeCell ref="AC2:AC3"/>
    <mergeCell ref="R2:R3"/>
    <mergeCell ref="S2:S3"/>
    <mergeCell ref="F2:F3"/>
    <mergeCell ref="G2:G3"/>
    <mergeCell ref="H2:H3"/>
    <mergeCell ref="I2:I3"/>
    <mergeCell ref="A1:I1"/>
    <mergeCell ref="A2:A3"/>
    <mergeCell ref="B2:B3"/>
    <mergeCell ref="C2:C3"/>
    <mergeCell ref="D2:D3"/>
    <mergeCell ref="E2:E3"/>
    <mergeCell ref="AM2:AM3"/>
    <mergeCell ref="AN2:AN3"/>
    <mergeCell ref="AO2:AO3"/>
    <mergeCell ref="T2:T3"/>
    <mergeCell ref="U2:U3"/>
    <mergeCell ref="V2:V3"/>
    <mergeCell ref="W2:W3"/>
    <mergeCell ref="X2:X3"/>
    <mergeCell ref="AZ2:AZ3"/>
    <mergeCell ref="BA2:BA3"/>
    <mergeCell ref="BB2:BB3"/>
    <mergeCell ref="Y2:Y3"/>
    <mergeCell ref="Z2:Z3"/>
    <mergeCell ref="AA2:AA3"/>
    <mergeCell ref="AB2:AB3"/>
    <mergeCell ref="AP2:AP3"/>
    <mergeCell ref="AD2:AD3"/>
    <mergeCell ref="AF2:AF3"/>
    <mergeCell ref="AG2:AG3"/>
    <mergeCell ref="AH2:AH3"/>
    <mergeCell ref="AI2:AI3"/>
    <mergeCell ref="AJ2:AJ3"/>
    <mergeCell ref="AK2:AK3"/>
    <mergeCell ref="AL2:AL3"/>
    <mergeCell ref="AQ2:AQ3"/>
    <mergeCell ref="AE2:AE3"/>
    <mergeCell ref="BI2:BI4"/>
    <mergeCell ref="BC2:BC3"/>
    <mergeCell ref="BE2:BE3"/>
    <mergeCell ref="BF2:BF3"/>
    <mergeCell ref="BG2:BG3"/>
    <mergeCell ref="BH2:BH3"/>
    <mergeCell ref="AR2:AR3"/>
    <mergeCell ref="AS2:AS3"/>
    <mergeCell ref="AT2:AT3"/>
    <mergeCell ref="AU2:AU3"/>
    <mergeCell ref="BD2:BD3"/>
    <mergeCell ref="AW2:AW3"/>
    <mergeCell ref="AX2:AX3"/>
    <mergeCell ref="AY2:AY3"/>
  </mergeCells>
  <conditionalFormatting sqref="AT5:AT40 AL5:AL60 AU41:BC60 AC5:AC60">
    <cfRule type="containsText" dxfId="57" priority="49" operator="containsText" text="AMARILLO">
      <formula>NOT(ISERROR(SEARCH("AMARILLO",AC5)))</formula>
    </cfRule>
    <cfRule type="containsText" priority="50" operator="containsText" text="AMARILLO">
      <formula>NOT(ISERROR(SEARCH("AMARILLO",AC5)))</formula>
    </cfRule>
    <cfRule type="containsText" dxfId="56" priority="51" operator="containsText" text="ROJO">
      <formula>NOT(ISERROR(SEARCH("ROJO",AC5)))</formula>
    </cfRule>
    <cfRule type="containsText" dxfId="55" priority="52" operator="containsText" text="OK">
      <formula>NOT(ISERROR(SEARCH("OK",AC5)))</formula>
    </cfRule>
  </conditionalFormatting>
  <conditionalFormatting sqref="BE5:BE60">
    <cfRule type="containsText" dxfId="54" priority="46" operator="containsText" text="Cumplida">
      <formula>NOT(ISERROR(SEARCH("Cumplida",BE5)))</formula>
    </cfRule>
    <cfRule type="containsText" dxfId="53" priority="47" operator="containsText" text="Pendiente">
      <formula>NOT(ISERROR(SEARCH("Pendiente",BE5)))</formula>
    </cfRule>
    <cfRule type="containsText" dxfId="52" priority="48" operator="containsText" text="Cumplida">
      <formula>NOT(ISERROR(SEARCH("Cumplida",BE5)))</formula>
    </cfRule>
  </conditionalFormatting>
  <conditionalFormatting sqref="BE5:BE60">
    <cfRule type="containsText" dxfId="51" priority="44" stopIfTrue="1" operator="containsText" text="Cumplida">
      <formula>NOT(ISERROR(SEARCH("Cumplida",BE5)))</formula>
    </cfRule>
    <cfRule type="containsText" dxfId="50" priority="45" stopIfTrue="1" operator="containsText" text="Pendiente">
      <formula>NOT(ISERROR(SEARCH("Pendiente",BE5)))</formula>
    </cfRule>
  </conditionalFormatting>
  <conditionalFormatting sqref="BG5:BG60">
    <cfRule type="containsText" dxfId="49" priority="41" operator="containsText" text="cerrada">
      <formula>NOT(ISERROR(SEARCH("cerrada",BG5)))</formula>
    </cfRule>
    <cfRule type="containsText" dxfId="48" priority="42" operator="containsText" text="cerrado">
      <formula>NOT(ISERROR(SEARCH("cerrado",BG5)))</formula>
    </cfRule>
    <cfRule type="containsText" dxfId="47" priority="43" operator="containsText" text="Abierto">
      <formula>NOT(ISERROR(SEARCH("Abierto",BG5)))</formula>
    </cfRule>
  </conditionalFormatting>
  <conditionalFormatting sqref="AL5 AT5 BB5 AC5:AC8">
    <cfRule type="containsText" dxfId="46" priority="9" stopIfTrue="1" operator="containsText" text="EN TERMINO">
      <formula>NOT(ISERROR(SEARCH("EN TERMINO",AC5)))</formula>
    </cfRule>
    <cfRule type="containsText" priority="10" operator="containsText" text="AMARILLO">
      <formula>NOT(ISERROR(SEARCH("AMARILLO",AC5)))</formula>
    </cfRule>
    <cfRule type="containsText" dxfId="45" priority="11" stopIfTrue="1" operator="containsText" text="ALERTA">
      <formula>NOT(ISERROR(SEARCH("ALERTA",AC5)))</formula>
    </cfRule>
    <cfRule type="containsText" dxfId="44" priority="12" stopIfTrue="1" operator="containsText" text="OK">
      <formula>NOT(ISERROR(SEARCH("OK",AC5)))</formula>
    </cfRule>
  </conditionalFormatting>
  <conditionalFormatting sqref="BE5:BE13">
    <cfRule type="containsText" dxfId="43" priority="53" stopIfTrue="1" operator="containsText" text="CUMPLIDA">
      <formula>NOT(ISERROR(SEARCH("CUMPLIDA",BE5)))</formula>
    </cfRule>
    <cfRule type="containsText" dxfId="42" priority="53" stopIfTrue="1" operator="containsText" text="INCUMPLIDA">
      <formula>NOT(ISERROR(SEARCH("INCUMPLIDA",BE5)))</formula>
    </cfRule>
  </conditionalFormatting>
  <conditionalFormatting sqref="BE5:BE13">
    <cfRule type="containsText" dxfId="41" priority="54" operator="containsText" text="INCUMPLIDA">
      <formula>NOT(ISERROR(SEARCH("INCUMPLIDA",BE5)))</formula>
    </cfRule>
  </conditionalFormatting>
  <conditionalFormatting sqref="BB5">
    <cfRule type="dataBar" priority="31">
      <dataBar>
        <cfvo type="min"/>
        <cfvo type="max"/>
        <color rgb="FF638EC6"/>
      </dataBar>
    </cfRule>
  </conditionalFormatting>
  <conditionalFormatting sqref="AT5">
    <cfRule type="dataBar" priority="29">
      <dataBar>
        <cfvo type="min"/>
        <cfvo type="max"/>
        <color rgb="FF638EC6"/>
      </dataBar>
    </cfRule>
  </conditionalFormatting>
  <conditionalFormatting sqref="AF5:AF8">
    <cfRule type="containsText" dxfId="40" priority="3" operator="containsText" text="Cumplida">
      <formula>NOT(ISERROR(SEARCH("Cumplida",AF5)))</formula>
    </cfRule>
    <cfRule type="containsText" dxfId="39" priority="4" operator="containsText" text="Pendiente">
      <formula>NOT(ISERROR(SEARCH("Pendiente",AF5)))</formula>
    </cfRule>
    <cfRule type="containsText" dxfId="38" priority="5" operator="containsText" text="Cumplida">
      <formula>NOT(ISERROR(SEARCH("Cumplida",AF5)))</formula>
    </cfRule>
  </conditionalFormatting>
  <conditionalFormatting sqref="AF5:AF8">
    <cfRule type="containsText" dxfId="37" priority="1" stopIfTrue="1" operator="containsText" text="Cumplida">
      <formula>NOT(ISERROR(SEARCH("Cumplida",AF5)))</formula>
    </cfRule>
    <cfRule type="containsText" dxfId="36" priority="2" stopIfTrue="1" operator="containsText" text="Pendiente">
      <formula>NOT(ISERROR(SEARCH("Pendiente",AF5)))</formula>
    </cfRule>
  </conditionalFormatting>
  <conditionalFormatting sqref="AF5:AF8">
    <cfRule type="containsText" dxfId="35" priority="6" stopIfTrue="1" operator="containsText" text="CUMPLIDA">
      <formula>NOT(ISERROR(SEARCH("CUMPLIDA",AF5)))</formula>
    </cfRule>
  </conditionalFormatting>
  <conditionalFormatting sqref="AF5:AF8">
    <cfRule type="containsText" dxfId="34" priority="7" operator="containsText" text="INCUMPLIDA">
      <formula>NOT(ISERROR(SEARCH("INCUMPLIDA",AF5)))</formula>
    </cfRule>
  </conditionalFormatting>
  <dataValidations count="2">
    <dataValidation type="list" allowBlank="1" showInputMessage="1" showErrorMessage="1" sqref="N5:N13" xr:uid="{00000000-0002-0000-0100-000000000000}">
      <formula1>"Correctiva, Preventiva, Acción de mejora"</formula1>
    </dataValidation>
    <dataValidation type="list" allowBlank="1" showInputMessage="1" showErrorMessage="1" sqref="H5:H8" xr:uid="{00000000-0002-0000-0100-000001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14"/>
  <sheetViews>
    <sheetView workbookViewId="0">
      <selection activeCell="J16" sqref="J16"/>
    </sheetView>
  </sheetViews>
  <sheetFormatPr baseColWidth="10" defaultRowHeight="15" x14ac:dyDescent="0.25"/>
  <cols>
    <col min="1" max="1" width="5.85546875" customWidth="1"/>
    <col min="2" max="2" width="14" customWidth="1"/>
    <col min="3" max="3" width="14.85546875" customWidth="1"/>
    <col min="6" max="6" width="12.5703125" customWidth="1"/>
    <col min="7" max="7" width="11.85546875" bestFit="1" customWidth="1"/>
    <col min="9" max="9" width="9.5703125" customWidth="1"/>
    <col min="10" max="10" width="16.7109375" customWidth="1"/>
    <col min="11" max="11" width="15.28515625" customWidth="1"/>
    <col min="14" max="14" width="13.140625" customWidth="1"/>
  </cols>
  <sheetData>
    <row r="1" spans="2:16" x14ac:dyDescent="0.25">
      <c r="B1" s="9"/>
      <c r="C1" s="9"/>
      <c r="D1" s="9"/>
      <c r="E1" s="57"/>
      <c r="F1" s="58"/>
      <c r="G1" s="56"/>
    </row>
    <row r="3" spans="2:16" x14ac:dyDescent="0.25">
      <c r="B3" s="115"/>
      <c r="C3" s="115"/>
      <c r="D3" s="115"/>
      <c r="E3" s="274" t="s">
        <v>162</v>
      </c>
      <c r="F3" s="274"/>
      <c r="G3" s="274"/>
      <c r="H3" s="274"/>
      <c r="J3" s="116"/>
      <c r="K3" s="116"/>
      <c r="L3" s="116"/>
      <c r="M3" s="274" t="s">
        <v>162</v>
      </c>
      <c r="N3" s="274"/>
      <c r="O3" s="274"/>
      <c r="P3" s="274"/>
    </row>
    <row r="4" spans="2:16" ht="25.5" x14ac:dyDescent="0.25">
      <c r="B4" s="118" t="s">
        <v>169</v>
      </c>
      <c r="C4" s="118" t="s">
        <v>163</v>
      </c>
      <c r="D4" s="118" t="s">
        <v>164</v>
      </c>
      <c r="E4" s="118" t="s">
        <v>165</v>
      </c>
      <c r="F4" s="118" t="s">
        <v>166</v>
      </c>
      <c r="G4" s="118" t="s">
        <v>167</v>
      </c>
      <c r="H4" s="118" t="s">
        <v>168</v>
      </c>
      <c r="J4" s="118" t="s">
        <v>169</v>
      </c>
      <c r="K4" s="118" t="s">
        <v>171</v>
      </c>
      <c r="L4" s="118" t="s">
        <v>164</v>
      </c>
      <c r="M4" s="118" t="s">
        <v>165</v>
      </c>
      <c r="N4" s="118" t="s">
        <v>166</v>
      </c>
      <c r="O4" s="118" t="s">
        <v>167</v>
      </c>
      <c r="P4" s="118" t="s">
        <v>168</v>
      </c>
    </row>
    <row r="5" spans="2:16" ht="26.25" customHeight="1" x14ac:dyDescent="0.25">
      <c r="B5" s="275" t="s">
        <v>170</v>
      </c>
      <c r="C5" s="114">
        <v>44</v>
      </c>
      <c r="D5" s="117">
        <v>1</v>
      </c>
      <c r="E5" s="117">
        <v>1</v>
      </c>
      <c r="F5" s="120"/>
      <c r="G5" s="117"/>
      <c r="H5" s="117"/>
      <c r="J5" s="119" t="s">
        <v>172</v>
      </c>
      <c r="K5" s="117">
        <v>2</v>
      </c>
      <c r="L5" s="117">
        <v>4</v>
      </c>
      <c r="M5" s="117">
        <v>4</v>
      </c>
      <c r="N5" s="120"/>
      <c r="O5" s="117"/>
      <c r="P5" s="117"/>
    </row>
    <row r="6" spans="2:16" ht="23.25" customHeight="1" x14ac:dyDescent="0.25">
      <c r="B6" s="275"/>
      <c r="C6" s="121">
        <v>67</v>
      </c>
      <c r="D6" s="122">
        <v>3</v>
      </c>
      <c r="E6" s="122">
        <v>3</v>
      </c>
      <c r="F6" s="122"/>
      <c r="G6" s="122"/>
      <c r="H6" s="122"/>
    </row>
    <row r="14" spans="2:16" x14ac:dyDescent="0.25">
      <c r="E14" t="str">
        <f>IF(Z6="","",IF(X6="","FALTA FECHA SEGUIMIENTO",IF(X6&gt;$W6,IF(AB6=100%,"OK","ROJO"),IF(AB6&lt;ROUND(DAYS360($V6,X6,FALSE),0)/ROUND(DAYS360($V6,$W6,FALSE),-1),"ROJO",IF(AB6=100%,"OK","AMARILLO")))))</f>
        <v/>
      </c>
    </row>
  </sheetData>
  <mergeCells count="3">
    <mergeCell ref="E3:H3"/>
    <mergeCell ref="B5:B6"/>
    <mergeCell ref="M3:P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BM115"/>
  <sheetViews>
    <sheetView tabSelected="1" zoomScale="77" zoomScaleNormal="77" workbookViewId="0">
      <selection activeCell="L47" sqref="L47"/>
    </sheetView>
  </sheetViews>
  <sheetFormatPr baseColWidth="10" defaultRowHeight="35.65" customHeight="1" outlineLevelCol="1" x14ac:dyDescent="0.25"/>
  <cols>
    <col min="1" max="8" width="11.42578125" style="8"/>
    <col min="9" max="9" width="10.28515625" style="8" customWidth="1"/>
    <col min="10" max="24" width="11.42578125" style="8" customWidth="1" outlineLevel="1"/>
    <col min="25" max="31" width="11.42578125" style="8"/>
    <col min="32" max="32" width="12.85546875" style="8" customWidth="1"/>
    <col min="33" max="57" width="11.42578125" style="8" hidden="1" customWidth="1" outlineLevel="1"/>
    <col min="58" max="58" width="11.42578125" style="8" customWidth="1" collapsed="1"/>
    <col min="59" max="61" width="11.42578125" style="8"/>
    <col min="62" max="65" width="11.42578125" style="155"/>
    <col min="66" max="16384" width="11.42578125" style="8"/>
  </cols>
  <sheetData>
    <row r="1" spans="1:61" ht="35.65" customHeight="1" x14ac:dyDescent="0.25">
      <c r="A1" s="262" t="s">
        <v>0</v>
      </c>
      <c r="B1" s="262"/>
      <c r="C1" s="262"/>
      <c r="D1" s="262"/>
      <c r="E1" s="262"/>
      <c r="F1" s="262"/>
      <c r="G1" s="262"/>
      <c r="H1" s="262"/>
      <c r="I1" s="262"/>
      <c r="J1" s="263" t="s">
        <v>1</v>
      </c>
      <c r="K1" s="263"/>
      <c r="L1" s="263"/>
      <c r="M1" s="263"/>
      <c r="N1" s="263"/>
      <c r="O1" s="263"/>
      <c r="P1" s="263"/>
      <c r="Q1" s="263"/>
      <c r="R1" s="263"/>
      <c r="S1" s="263"/>
      <c r="T1" s="263"/>
      <c r="U1" s="263"/>
      <c r="V1" s="263"/>
      <c r="W1" s="263"/>
      <c r="X1" s="264" t="s">
        <v>482</v>
      </c>
      <c r="Y1" s="264"/>
      <c r="Z1" s="264"/>
      <c r="AA1" s="264"/>
      <c r="AB1" s="264"/>
      <c r="AC1" s="264"/>
      <c r="AD1" s="264"/>
      <c r="AE1" s="264"/>
      <c r="AF1" s="264"/>
      <c r="AG1" s="265" t="s">
        <v>77</v>
      </c>
      <c r="AH1" s="265"/>
      <c r="AI1" s="265"/>
      <c r="AJ1" s="265"/>
      <c r="AK1" s="265"/>
      <c r="AL1" s="265"/>
      <c r="AM1" s="265"/>
      <c r="AN1" s="265"/>
      <c r="AO1" s="266" t="s">
        <v>2</v>
      </c>
      <c r="AP1" s="266"/>
      <c r="AQ1" s="266"/>
      <c r="AR1" s="266"/>
      <c r="AS1" s="266"/>
      <c r="AT1" s="266"/>
      <c r="AU1" s="266"/>
      <c r="AV1" s="266"/>
      <c r="AW1" s="273" t="s">
        <v>3</v>
      </c>
      <c r="AX1" s="273"/>
      <c r="AY1" s="273"/>
      <c r="AZ1" s="273"/>
      <c r="BA1" s="273"/>
      <c r="BB1" s="273"/>
      <c r="BC1" s="273"/>
      <c r="BD1" s="273"/>
      <c r="BE1" s="260" t="s">
        <v>4</v>
      </c>
      <c r="BF1" s="260"/>
      <c r="BG1" s="260"/>
      <c r="BH1" s="260"/>
      <c r="BI1" s="260"/>
    </row>
    <row r="2" spans="1:61" ht="35.65" customHeight="1" x14ac:dyDescent="0.25">
      <c r="A2" s="261" t="s">
        <v>5</v>
      </c>
      <c r="B2" s="261" t="s">
        <v>6</v>
      </c>
      <c r="C2" s="261" t="s">
        <v>7</v>
      </c>
      <c r="D2" s="261" t="s">
        <v>8</v>
      </c>
      <c r="E2" s="261" t="s">
        <v>9</v>
      </c>
      <c r="F2" s="261" t="s">
        <v>10</v>
      </c>
      <c r="G2" s="261" t="s">
        <v>11</v>
      </c>
      <c r="H2" s="261" t="s">
        <v>12</v>
      </c>
      <c r="I2" s="261" t="s">
        <v>13</v>
      </c>
      <c r="J2" s="259" t="s">
        <v>14</v>
      </c>
      <c r="K2" s="263" t="s">
        <v>15</v>
      </c>
      <c r="L2" s="263"/>
      <c r="M2" s="263"/>
      <c r="N2" s="259" t="s">
        <v>16</v>
      </c>
      <c r="O2" s="259" t="s">
        <v>17</v>
      </c>
      <c r="P2" s="259" t="s">
        <v>18</v>
      </c>
      <c r="Q2" s="259" t="s">
        <v>19</v>
      </c>
      <c r="R2" s="259" t="s">
        <v>20</v>
      </c>
      <c r="S2" s="259" t="s">
        <v>21</v>
      </c>
      <c r="T2" s="259" t="s">
        <v>22</v>
      </c>
      <c r="U2" s="259" t="s">
        <v>23</v>
      </c>
      <c r="V2" s="259" t="s">
        <v>24</v>
      </c>
      <c r="W2" s="259" t="s">
        <v>25</v>
      </c>
      <c r="X2" s="267" t="s">
        <v>26</v>
      </c>
      <c r="Y2" s="267" t="s">
        <v>27</v>
      </c>
      <c r="Z2" s="267" t="s">
        <v>28</v>
      </c>
      <c r="AA2" s="267" t="s">
        <v>29</v>
      </c>
      <c r="AB2" s="267" t="s">
        <v>148</v>
      </c>
      <c r="AC2" s="267" t="s">
        <v>31</v>
      </c>
      <c r="AD2" s="267" t="s">
        <v>32</v>
      </c>
      <c r="AE2" s="267" t="s">
        <v>33</v>
      </c>
      <c r="AF2" s="267" t="s">
        <v>161</v>
      </c>
      <c r="AG2" s="269" t="s">
        <v>34</v>
      </c>
      <c r="AH2" s="269" t="s">
        <v>35</v>
      </c>
      <c r="AI2" s="269" t="s">
        <v>36</v>
      </c>
      <c r="AJ2" s="269" t="s">
        <v>37</v>
      </c>
      <c r="AK2" s="269" t="s">
        <v>149</v>
      </c>
      <c r="AL2" s="269" t="s">
        <v>39</v>
      </c>
      <c r="AM2" s="269" t="s">
        <v>40</v>
      </c>
      <c r="AN2" s="269" t="s">
        <v>41</v>
      </c>
      <c r="AO2" s="268" t="s">
        <v>42</v>
      </c>
      <c r="AP2" s="268" t="s">
        <v>43</v>
      </c>
      <c r="AQ2" s="268" t="s">
        <v>44</v>
      </c>
      <c r="AR2" s="268" t="s">
        <v>45</v>
      </c>
      <c r="AS2" s="268" t="s">
        <v>150</v>
      </c>
      <c r="AT2" s="268" t="s">
        <v>47</v>
      </c>
      <c r="AU2" s="268" t="s">
        <v>48</v>
      </c>
      <c r="AV2" s="268" t="s">
        <v>49</v>
      </c>
      <c r="AW2" s="270" t="s">
        <v>42</v>
      </c>
      <c r="AX2" s="270" t="s">
        <v>43</v>
      </c>
      <c r="AY2" s="270" t="s">
        <v>44</v>
      </c>
      <c r="AZ2" s="270" t="s">
        <v>45</v>
      </c>
      <c r="BA2" s="270" t="s">
        <v>151</v>
      </c>
      <c r="BB2" s="270" t="s">
        <v>47</v>
      </c>
      <c r="BC2" s="270" t="s">
        <v>48</v>
      </c>
      <c r="BD2" s="270" t="s">
        <v>49</v>
      </c>
      <c r="BE2" s="272" t="s">
        <v>50</v>
      </c>
      <c r="BF2" s="272" t="s">
        <v>483</v>
      </c>
      <c r="BG2" s="272" t="s">
        <v>52</v>
      </c>
      <c r="BH2" s="272" t="s">
        <v>53</v>
      </c>
      <c r="BI2" s="271" t="s">
        <v>54</v>
      </c>
    </row>
    <row r="3" spans="1:61" ht="35.65" customHeight="1" x14ac:dyDescent="0.25">
      <c r="A3" s="261"/>
      <c r="B3" s="261"/>
      <c r="C3" s="261"/>
      <c r="D3" s="261"/>
      <c r="E3" s="261"/>
      <c r="F3" s="261"/>
      <c r="G3" s="261"/>
      <c r="H3" s="261"/>
      <c r="I3" s="261"/>
      <c r="J3" s="259"/>
      <c r="K3" s="123" t="s">
        <v>55</v>
      </c>
      <c r="L3" s="123" t="s">
        <v>78</v>
      </c>
      <c r="M3" s="123" t="s">
        <v>79</v>
      </c>
      <c r="N3" s="259"/>
      <c r="O3" s="259"/>
      <c r="P3" s="259"/>
      <c r="Q3" s="259"/>
      <c r="R3" s="259"/>
      <c r="S3" s="259"/>
      <c r="T3" s="259"/>
      <c r="U3" s="259"/>
      <c r="V3" s="259"/>
      <c r="W3" s="259"/>
      <c r="X3" s="267"/>
      <c r="Y3" s="267"/>
      <c r="Z3" s="267"/>
      <c r="AA3" s="267"/>
      <c r="AB3" s="267"/>
      <c r="AC3" s="267"/>
      <c r="AD3" s="267"/>
      <c r="AE3" s="267"/>
      <c r="AF3" s="267"/>
      <c r="AG3" s="269"/>
      <c r="AH3" s="269"/>
      <c r="AI3" s="269"/>
      <c r="AJ3" s="269"/>
      <c r="AK3" s="269"/>
      <c r="AL3" s="269"/>
      <c r="AM3" s="269"/>
      <c r="AN3" s="269"/>
      <c r="AO3" s="268"/>
      <c r="AP3" s="268"/>
      <c r="AQ3" s="268"/>
      <c r="AR3" s="268"/>
      <c r="AS3" s="268"/>
      <c r="AT3" s="268"/>
      <c r="AU3" s="268"/>
      <c r="AV3" s="268"/>
      <c r="AW3" s="270"/>
      <c r="AX3" s="270"/>
      <c r="AY3" s="270"/>
      <c r="AZ3" s="270"/>
      <c r="BA3" s="270"/>
      <c r="BB3" s="270"/>
      <c r="BC3" s="270"/>
      <c r="BD3" s="270"/>
      <c r="BE3" s="272"/>
      <c r="BF3" s="272"/>
      <c r="BG3" s="272"/>
      <c r="BH3" s="272"/>
      <c r="BI3" s="271"/>
    </row>
    <row r="4" spans="1:61" ht="35.65" hidden="1" customHeight="1" x14ac:dyDescent="0.25">
      <c r="A4" s="2" t="s">
        <v>56</v>
      </c>
      <c r="B4" s="2" t="s">
        <v>57</v>
      </c>
      <c r="C4" s="2" t="s">
        <v>58</v>
      </c>
      <c r="D4" s="2" t="s">
        <v>59</v>
      </c>
      <c r="E4" s="2" t="s">
        <v>60</v>
      </c>
      <c r="F4" s="2" t="s">
        <v>57</v>
      </c>
      <c r="G4" s="2" t="s">
        <v>61</v>
      </c>
      <c r="H4" s="2" t="s">
        <v>58</v>
      </c>
      <c r="I4" s="2" t="s">
        <v>62</v>
      </c>
      <c r="J4" s="3" t="s">
        <v>63</v>
      </c>
      <c r="K4" s="3" t="s">
        <v>64</v>
      </c>
      <c r="L4" s="3"/>
      <c r="M4" s="3" t="s">
        <v>65</v>
      </c>
      <c r="N4" s="3" t="s">
        <v>58</v>
      </c>
      <c r="O4" s="3" t="s">
        <v>66</v>
      </c>
      <c r="P4" s="3" t="s">
        <v>58</v>
      </c>
      <c r="Q4" s="3" t="s">
        <v>66</v>
      </c>
      <c r="R4" s="3" t="s">
        <v>67</v>
      </c>
      <c r="S4" s="3" t="s">
        <v>68</v>
      </c>
      <c r="T4" s="3" t="s">
        <v>58</v>
      </c>
      <c r="U4" s="3" t="s">
        <v>69</v>
      </c>
      <c r="V4" s="3" t="s">
        <v>57</v>
      </c>
      <c r="W4" s="3" t="s">
        <v>57</v>
      </c>
      <c r="X4" s="4" t="s">
        <v>57</v>
      </c>
      <c r="Y4" s="4" t="s">
        <v>70</v>
      </c>
      <c r="Z4" s="4" t="s">
        <v>71</v>
      </c>
      <c r="AA4" s="4" t="s">
        <v>72</v>
      </c>
      <c r="AB4" s="4" t="s">
        <v>72</v>
      </c>
      <c r="AC4" s="4" t="s">
        <v>66</v>
      </c>
      <c r="AD4" s="4" t="s">
        <v>73</v>
      </c>
      <c r="AE4" s="4" t="s">
        <v>58</v>
      </c>
      <c r="AF4" s="4"/>
      <c r="AG4" s="5" t="s">
        <v>57</v>
      </c>
      <c r="AH4" s="5" t="s">
        <v>70</v>
      </c>
      <c r="AI4" s="5" t="s">
        <v>71</v>
      </c>
      <c r="AJ4" s="5" t="s">
        <v>72</v>
      </c>
      <c r="AK4" s="5" t="s">
        <v>72</v>
      </c>
      <c r="AL4" s="5" t="s">
        <v>66</v>
      </c>
      <c r="AM4" s="5" t="s">
        <v>73</v>
      </c>
      <c r="AN4" s="5" t="s">
        <v>58</v>
      </c>
      <c r="AO4" s="6" t="s">
        <v>57</v>
      </c>
      <c r="AP4" s="6" t="s">
        <v>70</v>
      </c>
      <c r="AQ4" s="6" t="s">
        <v>71</v>
      </c>
      <c r="AR4" s="6" t="s">
        <v>72</v>
      </c>
      <c r="AS4" s="6" t="s">
        <v>72</v>
      </c>
      <c r="AT4" s="6" t="s">
        <v>66</v>
      </c>
      <c r="AU4" s="6" t="s">
        <v>73</v>
      </c>
      <c r="AV4" s="6" t="s">
        <v>58</v>
      </c>
      <c r="AW4" s="71" t="s">
        <v>57</v>
      </c>
      <c r="AX4" s="71" t="s">
        <v>70</v>
      </c>
      <c r="AY4" s="71" t="s">
        <v>71</v>
      </c>
      <c r="AZ4" s="71" t="s">
        <v>72</v>
      </c>
      <c r="BA4" s="71" t="s">
        <v>72</v>
      </c>
      <c r="BB4" s="71" t="s">
        <v>66</v>
      </c>
      <c r="BC4" s="71" t="s">
        <v>73</v>
      </c>
      <c r="BD4" s="71" t="s">
        <v>58</v>
      </c>
      <c r="BE4" s="124" t="s">
        <v>74</v>
      </c>
      <c r="BF4" s="124"/>
      <c r="BG4" s="124" t="s">
        <v>58</v>
      </c>
      <c r="BH4" s="124"/>
      <c r="BI4" s="271"/>
    </row>
    <row r="5" spans="1:61" ht="35.1" hidden="1" customHeight="1" x14ac:dyDescent="0.25">
      <c r="A5" s="280">
        <v>70</v>
      </c>
      <c r="B5" s="280"/>
      <c r="C5" s="280" t="s">
        <v>137</v>
      </c>
      <c r="D5" s="280"/>
      <c r="E5" s="276" t="s">
        <v>467</v>
      </c>
      <c r="F5" s="279" t="s">
        <v>175</v>
      </c>
      <c r="G5" s="280" t="s">
        <v>176</v>
      </c>
      <c r="H5" s="155"/>
      <c r="I5" s="281" t="s">
        <v>177</v>
      </c>
      <c r="J5" s="281" t="s">
        <v>217</v>
      </c>
      <c r="K5" s="156" t="s">
        <v>235</v>
      </c>
      <c r="L5" s="157" t="s">
        <v>263</v>
      </c>
      <c r="M5" s="131">
        <v>1</v>
      </c>
      <c r="N5" s="91" t="s">
        <v>75</v>
      </c>
      <c r="P5" s="134" t="s">
        <v>285</v>
      </c>
      <c r="T5" s="86">
        <v>1</v>
      </c>
      <c r="U5" s="134" t="s">
        <v>304</v>
      </c>
      <c r="V5" s="153">
        <v>43435</v>
      </c>
      <c r="W5" s="153">
        <v>43435</v>
      </c>
      <c r="X5" s="81">
        <v>43830</v>
      </c>
      <c r="Y5" s="137" t="s">
        <v>326</v>
      </c>
      <c r="Z5" s="54">
        <v>1</v>
      </c>
      <c r="AA5" s="88">
        <f t="shared" ref="AA5:AA35" si="0">(IF(Z5="","",IF(OR($M5=0,$M5="",$X5=""),"",Z5/$M5)))</f>
        <v>1</v>
      </c>
      <c r="AB5" s="89">
        <f t="shared" ref="AB5:AB35" si="1">(IF(OR($T5="",AA5=""),"",IF(OR($T5=0,AA5=0),0,IF((AA5*100%)/$T5&gt;100%,100%,(AA5*100%)/$T5))))</f>
        <v>1</v>
      </c>
      <c r="AC5" s="90" t="str">
        <f t="shared" ref="AC5:AC35" si="2">IF(Z5="","",IF(AB5&lt;100%, IF(AB5&lt;25%, "ALERTA","EN TERMINO"), IF(AB5=100%, "OK", "EN TERMINO")))</f>
        <v>OK</v>
      </c>
      <c r="AD5" s="158" t="s">
        <v>343</v>
      </c>
      <c r="AF5" s="97" t="str">
        <f>IF(AB5=100%,IF(AB5&gt;25%,"CUMPLIDA","PENDIENTE"),IF(AB5&lt;25%,"INCUMPLIDA","PENDIENTE"))</f>
        <v>CUMPLIDA</v>
      </c>
      <c r="BG5" s="54" t="str">
        <f t="shared" ref="BG5:BG37" si="3">IF(AF5="CUMPLIDA","CERRADO","ABIERTO")</f>
        <v>CERRADO</v>
      </c>
      <c r="BI5" s="243" t="s">
        <v>620</v>
      </c>
    </row>
    <row r="6" spans="1:61" ht="35.1" customHeight="1" x14ac:dyDescent="0.25">
      <c r="A6" s="280"/>
      <c r="B6" s="280"/>
      <c r="C6" s="280"/>
      <c r="D6" s="280"/>
      <c r="E6" s="276"/>
      <c r="F6" s="279"/>
      <c r="G6" s="280"/>
      <c r="H6" s="183"/>
      <c r="I6" s="281"/>
      <c r="J6" s="281"/>
      <c r="K6" s="156" t="s">
        <v>236</v>
      </c>
      <c r="L6" s="157" t="s">
        <v>264</v>
      </c>
      <c r="M6" s="131">
        <v>12</v>
      </c>
      <c r="N6" s="91" t="s">
        <v>75</v>
      </c>
      <c r="P6" s="134" t="s">
        <v>285</v>
      </c>
      <c r="T6" s="86">
        <v>1</v>
      </c>
      <c r="U6" s="134" t="s">
        <v>264</v>
      </c>
      <c r="V6" s="153">
        <v>43435</v>
      </c>
      <c r="W6" s="153">
        <v>43830</v>
      </c>
      <c r="X6" s="81">
        <v>43830</v>
      </c>
      <c r="Y6" s="138" t="s">
        <v>327</v>
      </c>
      <c r="Z6" s="54">
        <v>12</v>
      </c>
      <c r="AA6" s="88">
        <f t="shared" si="0"/>
        <v>1</v>
      </c>
      <c r="AB6" s="89">
        <f t="shared" si="1"/>
        <v>1</v>
      </c>
      <c r="AC6" s="90" t="str">
        <f t="shared" si="2"/>
        <v>OK</v>
      </c>
      <c r="AD6" s="158" t="s">
        <v>343</v>
      </c>
      <c r="AF6" s="97" t="str">
        <f t="shared" ref="AF6:AF37" si="4">IF(AB6=100%,IF(AB6&gt;25%,"CUMPLIDA","PENDIENTE"),IF(AB6&lt;25%,"INCUMPLIDA","PENDIENTE"))</f>
        <v>CUMPLIDA</v>
      </c>
      <c r="BG6" s="54" t="str">
        <f t="shared" si="3"/>
        <v>CERRADO</v>
      </c>
      <c r="BI6" s="222" t="s">
        <v>619</v>
      </c>
    </row>
    <row r="7" spans="1:61" ht="35.1" hidden="1" customHeight="1" x14ac:dyDescent="0.25">
      <c r="A7" s="8">
        <v>70</v>
      </c>
      <c r="C7" s="8" t="s">
        <v>137</v>
      </c>
      <c r="E7" s="276"/>
      <c r="F7" s="57" t="s">
        <v>175</v>
      </c>
      <c r="G7" s="223" t="s">
        <v>183</v>
      </c>
      <c r="H7" s="183"/>
      <c r="I7" s="130" t="s">
        <v>196</v>
      </c>
      <c r="J7" s="10" t="s">
        <v>218</v>
      </c>
      <c r="K7" s="156" t="s">
        <v>237</v>
      </c>
      <c r="L7" s="159" t="s">
        <v>265</v>
      </c>
      <c r="M7" s="131">
        <v>1</v>
      </c>
      <c r="N7" s="91" t="s">
        <v>75</v>
      </c>
      <c r="P7" s="134" t="s">
        <v>286</v>
      </c>
      <c r="T7" s="86">
        <v>1</v>
      </c>
      <c r="U7" s="160" t="s">
        <v>305</v>
      </c>
      <c r="V7" s="153">
        <v>43405</v>
      </c>
      <c r="W7" s="153">
        <v>43617</v>
      </c>
      <c r="X7" s="81">
        <v>43830</v>
      </c>
      <c r="Y7" s="137" t="s">
        <v>328</v>
      </c>
      <c r="Z7" s="54">
        <v>1</v>
      </c>
      <c r="AA7" s="88">
        <f t="shared" si="0"/>
        <v>1</v>
      </c>
      <c r="AB7" s="89">
        <f t="shared" si="1"/>
        <v>1</v>
      </c>
      <c r="AC7" s="90" t="str">
        <f t="shared" si="2"/>
        <v>OK</v>
      </c>
      <c r="AD7" s="158" t="s">
        <v>344</v>
      </c>
      <c r="AF7" s="97" t="str">
        <f t="shared" si="4"/>
        <v>CUMPLIDA</v>
      </c>
      <c r="BG7" s="54" t="str">
        <f t="shared" si="3"/>
        <v>CERRADO</v>
      </c>
      <c r="BI7" s="243" t="s">
        <v>620</v>
      </c>
    </row>
    <row r="8" spans="1:61" ht="35.1" hidden="1" customHeight="1" x14ac:dyDescent="0.25">
      <c r="A8" s="280">
        <v>70</v>
      </c>
      <c r="B8" s="280"/>
      <c r="C8" s="280" t="s">
        <v>137</v>
      </c>
      <c r="D8" s="280"/>
      <c r="E8" s="276"/>
      <c r="F8" s="279" t="s">
        <v>175</v>
      </c>
      <c r="G8" s="280" t="s">
        <v>184</v>
      </c>
      <c r="H8" s="183"/>
      <c r="I8" s="281" t="s">
        <v>197</v>
      </c>
      <c r="J8" s="10" t="s">
        <v>218</v>
      </c>
      <c r="K8" s="161" t="s">
        <v>238</v>
      </c>
      <c r="L8" s="159" t="s">
        <v>265</v>
      </c>
      <c r="M8" s="131">
        <v>1</v>
      </c>
      <c r="N8" s="91" t="s">
        <v>75</v>
      </c>
      <c r="P8" s="134" t="s">
        <v>287</v>
      </c>
      <c r="T8" s="86">
        <v>1</v>
      </c>
      <c r="U8" s="160" t="s">
        <v>306</v>
      </c>
      <c r="V8" s="153">
        <v>43435</v>
      </c>
      <c r="W8" s="153">
        <v>43435</v>
      </c>
      <c r="X8" s="81">
        <v>43830</v>
      </c>
      <c r="Y8" s="137" t="s">
        <v>328</v>
      </c>
      <c r="Z8" s="54">
        <v>1</v>
      </c>
      <c r="AA8" s="88">
        <f t="shared" si="0"/>
        <v>1</v>
      </c>
      <c r="AB8" s="89">
        <f t="shared" si="1"/>
        <v>1</v>
      </c>
      <c r="AC8" s="90" t="str">
        <f t="shared" si="2"/>
        <v>OK</v>
      </c>
      <c r="AD8" s="158" t="s">
        <v>344</v>
      </c>
      <c r="AF8" s="97" t="str">
        <f t="shared" si="4"/>
        <v>CUMPLIDA</v>
      </c>
      <c r="BG8" s="54" t="str">
        <f t="shared" si="3"/>
        <v>CERRADO</v>
      </c>
      <c r="BI8" s="222" t="s">
        <v>621</v>
      </c>
    </row>
    <row r="9" spans="1:61" ht="35.1" customHeight="1" x14ac:dyDescent="0.25">
      <c r="A9" s="280"/>
      <c r="B9" s="280"/>
      <c r="C9" s="280"/>
      <c r="D9" s="280"/>
      <c r="E9" s="276"/>
      <c r="F9" s="279"/>
      <c r="G9" s="280"/>
      <c r="H9" s="183"/>
      <c r="I9" s="281"/>
      <c r="J9" s="10" t="s">
        <v>219</v>
      </c>
      <c r="K9" s="162" t="s">
        <v>239</v>
      </c>
      <c r="L9" s="159" t="s">
        <v>266</v>
      </c>
      <c r="M9" s="131">
        <v>2</v>
      </c>
      <c r="N9" s="91" t="s">
        <v>75</v>
      </c>
      <c r="P9" s="134" t="s">
        <v>288</v>
      </c>
      <c r="T9" s="86">
        <v>1</v>
      </c>
      <c r="U9" s="160"/>
      <c r="V9" s="153">
        <v>43435</v>
      </c>
      <c r="W9" s="153">
        <v>43646</v>
      </c>
      <c r="X9" s="81">
        <v>43830</v>
      </c>
      <c r="Y9" s="137" t="s">
        <v>329</v>
      </c>
      <c r="Z9" s="54">
        <v>2</v>
      </c>
      <c r="AA9" s="88">
        <f t="shared" si="0"/>
        <v>1</v>
      </c>
      <c r="AB9" s="89">
        <f t="shared" si="1"/>
        <v>1</v>
      </c>
      <c r="AC9" s="90" t="str">
        <f t="shared" si="2"/>
        <v>OK</v>
      </c>
      <c r="AD9" s="158" t="s">
        <v>345</v>
      </c>
      <c r="AF9" s="97" t="str">
        <f t="shared" si="4"/>
        <v>CUMPLIDA</v>
      </c>
      <c r="BG9" s="241" t="s">
        <v>653</v>
      </c>
      <c r="BI9" s="245" t="s">
        <v>657</v>
      </c>
    </row>
    <row r="10" spans="1:61" ht="35.1" hidden="1" customHeight="1" x14ac:dyDescent="0.25">
      <c r="A10" s="280">
        <v>70</v>
      </c>
      <c r="B10" s="280"/>
      <c r="C10" s="280" t="s">
        <v>137</v>
      </c>
      <c r="D10" s="280"/>
      <c r="E10" s="276"/>
      <c r="F10" s="279" t="s">
        <v>175</v>
      </c>
      <c r="G10" s="282" t="s">
        <v>185</v>
      </c>
      <c r="H10" s="183"/>
      <c r="I10" s="281" t="s">
        <v>198</v>
      </c>
      <c r="J10" s="281" t="s">
        <v>220</v>
      </c>
      <c r="K10" s="161" t="s">
        <v>240</v>
      </c>
      <c r="L10" s="159" t="s">
        <v>265</v>
      </c>
      <c r="M10" s="131">
        <v>1</v>
      </c>
      <c r="N10" s="91" t="s">
        <v>75</v>
      </c>
      <c r="P10" s="134" t="s">
        <v>287</v>
      </c>
      <c r="T10" s="86">
        <v>1</v>
      </c>
      <c r="U10" s="160" t="s">
        <v>306</v>
      </c>
      <c r="V10" s="153">
        <v>43435</v>
      </c>
      <c r="W10" s="153">
        <v>43617</v>
      </c>
      <c r="X10" s="81">
        <v>43830</v>
      </c>
      <c r="Y10" s="137" t="s">
        <v>328</v>
      </c>
      <c r="Z10" s="54">
        <v>1</v>
      </c>
      <c r="AA10" s="88">
        <f t="shared" si="0"/>
        <v>1</v>
      </c>
      <c r="AB10" s="89">
        <f t="shared" si="1"/>
        <v>1</v>
      </c>
      <c r="AC10" s="90" t="str">
        <f t="shared" si="2"/>
        <v>OK</v>
      </c>
      <c r="AD10" s="158" t="s">
        <v>346</v>
      </c>
      <c r="AF10" s="97" t="str">
        <f t="shared" si="4"/>
        <v>CUMPLIDA</v>
      </c>
      <c r="BG10" s="54" t="str">
        <f t="shared" si="3"/>
        <v>CERRADO</v>
      </c>
      <c r="BI10" s="243" t="s">
        <v>621</v>
      </c>
    </row>
    <row r="11" spans="1:61" ht="35.1" customHeight="1" x14ac:dyDescent="0.25">
      <c r="A11" s="280"/>
      <c r="B11" s="280"/>
      <c r="C11" s="280"/>
      <c r="D11" s="280"/>
      <c r="E11" s="276"/>
      <c r="F11" s="279"/>
      <c r="G11" s="282"/>
      <c r="H11" s="183"/>
      <c r="I11" s="281"/>
      <c r="J11" s="281"/>
      <c r="K11" s="163" t="s">
        <v>239</v>
      </c>
      <c r="L11" s="159" t="s">
        <v>267</v>
      </c>
      <c r="M11" s="131">
        <v>1</v>
      </c>
      <c r="N11" s="91" t="s">
        <v>75</v>
      </c>
      <c r="P11" s="134" t="s">
        <v>289</v>
      </c>
      <c r="T11" s="86">
        <v>1</v>
      </c>
      <c r="U11" s="160" t="s">
        <v>307</v>
      </c>
      <c r="V11" s="153">
        <v>43435</v>
      </c>
      <c r="W11" s="153">
        <v>43617</v>
      </c>
      <c r="X11" s="81">
        <v>43830</v>
      </c>
      <c r="Y11" s="139" t="s">
        <v>330</v>
      </c>
      <c r="Z11" s="111">
        <v>1</v>
      </c>
      <c r="AA11" s="88">
        <f t="shared" si="0"/>
        <v>1</v>
      </c>
      <c r="AB11" s="89">
        <f t="shared" si="1"/>
        <v>1</v>
      </c>
      <c r="AC11" s="90" t="str">
        <f t="shared" si="2"/>
        <v>OK</v>
      </c>
      <c r="AD11" s="158" t="s">
        <v>347</v>
      </c>
      <c r="AF11" s="97" t="str">
        <f t="shared" si="4"/>
        <v>CUMPLIDA</v>
      </c>
      <c r="BG11" s="54" t="str">
        <f t="shared" si="3"/>
        <v>CERRADO</v>
      </c>
      <c r="BI11" s="222" t="s">
        <v>622</v>
      </c>
    </row>
    <row r="12" spans="1:61" ht="35.1" hidden="1" customHeight="1" x14ac:dyDescent="0.25">
      <c r="A12" s="280">
        <v>70</v>
      </c>
      <c r="C12" s="280" t="s">
        <v>137</v>
      </c>
      <c r="D12" s="280"/>
      <c r="E12" s="276"/>
      <c r="F12" s="279" t="s">
        <v>175</v>
      </c>
      <c r="G12" s="282" t="s">
        <v>141</v>
      </c>
      <c r="H12" s="183"/>
      <c r="I12" s="281" t="s">
        <v>199</v>
      </c>
      <c r="J12" s="10" t="s">
        <v>221</v>
      </c>
      <c r="K12" s="164" t="s">
        <v>89</v>
      </c>
      <c r="L12" s="165" t="s">
        <v>268</v>
      </c>
      <c r="M12" s="132">
        <v>1</v>
      </c>
      <c r="N12" s="91" t="s">
        <v>75</v>
      </c>
      <c r="P12" s="133" t="s">
        <v>290</v>
      </c>
      <c r="T12" s="86">
        <v>1</v>
      </c>
      <c r="U12" s="133" t="s">
        <v>90</v>
      </c>
      <c r="V12" s="153">
        <v>43464</v>
      </c>
      <c r="W12" s="153" t="s">
        <v>134</v>
      </c>
      <c r="X12" s="81">
        <v>43830</v>
      </c>
      <c r="Y12" s="166" t="s">
        <v>94</v>
      </c>
      <c r="Z12" s="54">
        <v>100</v>
      </c>
      <c r="AA12" s="88">
        <f t="shared" si="0"/>
        <v>100</v>
      </c>
      <c r="AB12" s="89">
        <f t="shared" si="1"/>
        <v>1</v>
      </c>
      <c r="AC12" s="90" t="str">
        <f t="shared" si="2"/>
        <v>OK</v>
      </c>
      <c r="AD12" s="167" t="s">
        <v>365</v>
      </c>
      <c r="AF12" s="97" t="str">
        <f t="shared" si="4"/>
        <v>CUMPLIDA</v>
      </c>
      <c r="BG12" s="54" t="str">
        <f t="shared" si="3"/>
        <v>CERRADO</v>
      </c>
      <c r="BI12" s="222" t="s">
        <v>623</v>
      </c>
    </row>
    <row r="13" spans="1:61" ht="35.1" customHeight="1" x14ac:dyDescent="0.25">
      <c r="A13" s="280"/>
      <c r="C13" s="280"/>
      <c r="D13" s="280"/>
      <c r="E13" s="276"/>
      <c r="F13" s="279"/>
      <c r="G13" s="282"/>
      <c r="H13" s="183"/>
      <c r="I13" s="281"/>
      <c r="J13" s="10" t="s">
        <v>100</v>
      </c>
      <c r="K13" s="164" t="s">
        <v>241</v>
      </c>
      <c r="L13" s="165" t="s">
        <v>101</v>
      </c>
      <c r="M13" s="133">
        <v>12</v>
      </c>
      <c r="N13" s="91" t="s">
        <v>75</v>
      </c>
      <c r="P13" s="133" t="s">
        <v>291</v>
      </c>
      <c r="T13" s="86">
        <v>1</v>
      </c>
      <c r="U13" s="133" t="s">
        <v>103</v>
      </c>
      <c r="V13" s="153">
        <v>43465</v>
      </c>
      <c r="W13" s="153" t="s">
        <v>324</v>
      </c>
      <c r="X13" s="81">
        <v>43830</v>
      </c>
      <c r="Y13" s="166" t="s">
        <v>342</v>
      </c>
      <c r="Z13" s="54">
        <v>12</v>
      </c>
      <c r="AA13" s="88">
        <f t="shared" si="0"/>
        <v>1</v>
      </c>
      <c r="AB13" s="89">
        <f t="shared" si="1"/>
        <v>1</v>
      </c>
      <c r="AC13" s="90" t="str">
        <f t="shared" si="2"/>
        <v>OK</v>
      </c>
      <c r="AD13" s="158" t="s">
        <v>348</v>
      </c>
      <c r="AF13" s="97" t="str">
        <f t="shared" si="4"/>
        <v>CUMPLIDA</v>
      </c>
      <c r="BG13" s="54" t="str">
        <f t="shared" si="3"/>
        <v>CERRADO</v>
      </c>
      <c r="BI13" s="222" t="s">
        <v>624</v>
      </c>
    </row>
    <row r="14" spans="1:61" ht="35.1" hidden="1" customHeight="1" x14ac:dyDescent="0.25">
      <c r="A14" s="8">
        <v>70</v>
      </c>
      <c r="C14" s="8" t="s">
        <v>137</v>
      </c>
      <c r="E14" s="276"/>
      <c r="F14" s="57" t="s">
        <v>175</v>
      </c>
      <c r="G14" s="223" t="s">
        <v>142</v>
      </c>
      <c r="H14" s="183"/>
      <c r="I14" s="10" t="s">
        <v>200</v>
      </c>
      <c r="J14" s="168" t="s">
        <v>106</v>
      </c>
      <c r="K14" s="164" t="s">
        <v>107</v>
      </c>
      <c r="L14" s="165" t="s">
        <v>269</v>
      </c>
      <c r="M14" s="131">
        <v>1</v>
      </c>
      <c r="N14" s="91" t="s">
        <v>75</v>
      </c>
      <c r="P14" s="133" t="s">
        <v>290</v>
      </c>
      <c r="T14" s="86">
        <v>1</v>
      </c>
      <c r="U14" s="133" t="s">
        <v>110</v>
      </c>
      <c r="V14" s="153">
        <v>43435</v>
      </c>
      <c r="W14" s="153">
        <v>43617</v>
      </c>
      <c r="X14" s="81">
        <v>43830</v>
      </c>
      <c r="Y14" s="166" t="s">
        <v>94</v>
      </c>
      <c r="Z14" s="54">
        <v>1</v>
      </c>
      <c r="AA14" s="88">
        <f t="shared" si="0"/>
        <v>1</v>
      </c>
      <c r="AB14" s="89">
        <f t="shared" si="1"/>
        <v>1</v>
      </c>
      <c r="AC14" s="90" t="str">
        <f t="shared" si="2"/>
        <v>OK</v>
      </c>
      <c r="AD14" s="158" t="s">
        <v>349</v>
      </c>
      <c r="AF14" s="97" t="str">
        <f t="shared" si="4"/>
        <v>CUMPLIDA</v>
      </c>
      <c r="BG14" s="54" t="str">
        <f t="shared" si="3"/>
        <v>CERRADO</v>
      </c>
      <c r="BI14" s="222" t="s">
        <v>625</v>
      </c>
    </row>
    <row r="15" spans="1:61" ht="35.1" hidden="1" customHeight="1" x14ac:dyDescent="0.25">
      <c r="A15" s="8">
        <v>70</v>
      </c>
      <c r="C15" s="8" t="s">
        <v>137</v>
      </c>
      <c r="E15" s="276"/>
      <c r="F15" s="57" t="s">
        <v>175</v>
      </c>
      <c r="G15" s="223" t="s">
        <v>186</v>
      </c>
      <c r="H15" s="183"/>
      <c r="I15" s="203" t="s">
        <v>222</v>
      </c>
      <c r="J15" s="169" t="s">
        <v>222</v>
      </c>
      <c r="K15" s="205" t="s">
        <v>242</v>
      </c>
      <c r="L15" s="157" t="s">
        <v>270</v>
      </c>
      <c r="M15" s="134">
        <v>12</v>
      </c>
      <c r="N15" s="91" t="s">
        <v>75</v>
      </c>
      <c r="P15" s="134" t="s">
        <v>292</v>
      </c>
      <c r="T15" s="86">
        <v>1</v>
      </c>
      <c r="U15" s="134" t="s">
        <v>308</v>
      </c>
      <c r="V15" s="153">
        <v>43435</v>
      </c>
      <c r="W15" s="153">
        <v>43770</v>
      </c>
      <c r="X15" s="81">
        <v>43830</v>
      </c>
      <c r="Y15" s="140" t="s">
        <v>331</v>
      </c>
      <c r="Z15" s="54">
        <v>12</v>
      </c>
      <c r="AA15" s="88">
        <f t="shared" si="0"/>
        <v>1</v>
      </c>
      <c r="AB15" s="89">
        <f t="shared" si="1"/>
        <v>1</v>
      </c>
      <c r="AC15" s="90" t="str">
        <f t="shared" si="2"/>
        <v>OK</v>
      </c>
      <c r="AD15" s="171" t="s">
        <v>488</v>
      </c>
      <c r="AF15" s="97" t="str">
        <f t="shared" si="4"/>
        <v>CUMPLIDA</v>
      </c>
      <c r="BG15" s="54" t="str">
        <f t="shared" si="3"/>
        <v>CERRADO</v>
      </c>
      <c r="BI15" s="222" t="s">
        <v>626</v>
      </c>
    </row>
    <row r="16" spans="1:61" ht="35.1" hidden="1" customHeight="1" x14ac:dyDescent="0.25">
      <c r="A16" s="280">
        <v>70</v>
      </c>
      <c r="B16" s="280"/>
      <c r="C16" s="280" t="s">
        <v>137</v>
      </c>
      <c r="D16" s="280"/>
      <c r="E16" s="276"/>
      <c r="F16" s="279" t="s">
        <v>175</v>
      </c>
      <c r="G16" s="282" t="s">
        <v>187</v>
      </c>
      <c r="H16" s="183"/>
      <c r="I16" s="281" t="s">
        <v>201</v>
      </c>
      <c r="J16" s="281" t="s">
        <v>223</v>
      </c>
      <c r="K16" s="170" t="s">
        <v>243</v>
      </c>
      <c r="L16" s="157" t="s">
        <v>271</v>
      </c>
      <c r="M16" s="131">
        <v>12</v>
      </c>
      <c r="N16" s="91" t="s">
        <v>75</v>
      </c>
      <c r="P16" s="134" t="s">
        <v>285</v>
      </c>
      <c r="T16" s="86">
        <v>1</v>
      </c>
      <c r="U16" s="134" t="s">
        <v>309</v>
      </c>
      <c r="V16" s="153">
        <v>43435</v>
      </c>
      <c r="W16" s="153">
        <v>43770</v>
      </c>
      <c r="X16" s="81">
        <v>43830</v>
      </c>
      <c r="Y16" s="140" t="s">
        <v>331</v>
      </c>
      <c r="Z16" s="54">
        <v>12</v>
      </c>
      <c r="AA16" s="88">
        <f t="shared" si="0"/>
        <v>1</v>
      </c>
      <c r="AB16" s="89">
        <f t="shared" si="1"/>
        <v>1</v>
      </c>
      <c r="AC16" s="90" t="str">
        <f t="shared" si="2"/>
        <v>OK</v>
      </c>
      <c r="AD16" s="171" t="s">
        <v>350</v>
      </c>
      <c r="AF16" s="97" t="str">
        <f t="shared" si="4"/>
        <v>CUMPLIDA</v>
      </c>
      <c r="BG16" s="54" t="str">
        <f t="shared" si="3"/>
        <v>CERRADO</v>
      </c>
      <c r="BI16" s="222" t="s">
        <v>627</v>
      </c>
    </row>
    <row r="17" spans="1:62" ht="35.1" customHeight="1" x14ac:dyDescent="0.25">
      <c r="A17" s="280"/>
      <c r="B17" s="280"/>
      <c r="C17" s="280"/>
      <c r="D17" s="280"/>
      <c r="E17" s="276"/>
      <c r="F17" s="279"/>
      <c r="G17" s="282"/>
      <c r="H17" s="183"/>
      <c r="I17" s="281"/>
      <c r="J17" s="281"/>
      <c r="K17" s="170" t="s">
        <v>244</v>
      </c>
      <c r="L17" s="159" t="s">
        <v>265</v>
      </c>
      <c r="M17" s="131">
        <v>1</v>
      </c>
      <c r="N17" s="91" t="s">
        <v>75</v>
      </c>
      <c r="P17" s="134" t="s">
        <v>293</v>
      </c>
      <c r="T17" s="86">
        <v>1</v>
      </c>
      <c r="U17" s="160" t="s">
        <v>306</v>
      </c>
      <c r="V17" s="153">
        <v>43435</v>
      </c>
      <c r="W17" s="153">
        <v>43617</v>
      </c>
      <c r="X17" s="81">
        <v>43830</v>
      </c>
      <c r="Y17" s="138" t="s">
        <v>328</v>
      </c>
      <c r="Z17" s="54">
        <v>1</v>
      </c>
      <c r="AA17" s="88">
        <f t="shared" si="0"/>
        <v>1</v>
      </c>
      <c r="AB17" s="89">
        <f t="shared" si="1"/>
        <v>1</v>
      </c>
      <c r="AC17" s="90" t="str">
        <f t="shared" si="2"/>
        <v>OK</v>
      </c>
      <c r="AD17" s="171" t="s">
        <v>350</v>
      </c>
      <c r="AF17" s="97" t="str">
        <f t="shared" si="4"/>
        <v>CUMPLIDA</v>
      </c>
      <c r="BG17" s="54" t="str">
        <f t="shared" si="3"/>
        <v>CERRADO</v>
      </c>
      <c r="BI17" s="222" t="s">
        <v>628</v>
      </c>
    </row>
    <row r="18" spans="1:62" ht="35.1" hidden="1" customHeight="1" x14ac:dyDescent="0.25">
      <c r="A18" s="8">
        <v>70</v>
      </c>
      <c r="C18" s="8" t="s">
        <v>137</v>
      </c>
      <c r="E18" s="276"/>
      <c r="F18" s="57" t="s">
        <v>175</v>
      </c>
      <c r="G18" s="223" t="s">
        <v>188</v>
      </c>
      <c r="H18" s="237"/>
      <c r="I18" s="10" t="s">
        <v>202</v>
      </c>
      <c r="J18" s="10" t="s">
        <v>224</v>
      </c>
      <c r="K18" s="170" t="s">
        <v>245</v>
      </c>
      <c r="L18" s="157" t="s">
        <v>272</v>
      </c>
      <c r="M18" s="134">
        <v>1</v>
      </c>
      <c r="N18" s="91" t="s">
        <v>75</v>
      </c>
      <c r="P18" s="134" t="s">
        <v>294</v>
      </c>
      <c r="T18" s="86">
        <v>1</v>
      </c>
      <c r="U18" s="134" t="s">
        <v>310</v>
      </c>
      <c r="V18" s="153">
        <v>43435</v>
      </c>
      <c r="W18" s="153">
        <v>43497</v>
      </c>
      <c r="X18" s="81">
        <v>43830</v>
      </c>
      <c r="Y18" s="140" t="s">
        <v>332</v>
      </c>
      <c r="Z18" s="54">
        <v>1</v>
      </c>
      <c r="AA18" s="88">
        <f t="shared" si="0"/>
        <v>1</v>
      </c>
      <c r="AB18" s="89">
        <f t="shared" si="1"/>
        <v>1</v>
      </c>
      <c r="AC18" s="90" t="str">
        <f t="shared" si="2"/>
        <v>OK</v>
      </c>
      <c r="AD18" s="158" t="s">
        <v>351</v>
      </c>
      <c r="AF18" s="97" t="str">
        <f t="shared" si="4"/>
        <v>CUMPLIDA</v>
      </c>
      <c r="BG18" s="54" t="str">
        <f t="shared" si="3"/>
        <v>CERRADO</v>
      </c>
      <c r="BI18" s="222" t="s">
        <v>629</v>
      </c>
      <c r="BJ18" s="219"/>
    </row>
    <row r="19" spans="1:62" ht="35.1" hidden="1" customHeight="1" x14ac:dyDescent="0.25">
      <c r="A19" s="280">
        <v>70</v>
      </c>
      <c r="B19" s="280"/>
      <c r="C19" s="280" t="s">
        <v>137</v>
      </c>
      <c r="D19" s="280"/>
      <c r="E19" s="276"/>
      <c r="F19" s="279" t="s">
        <v>175</v>
      </c>
      <c r="G19" s="282" t="s">
        <v>189</v>
      </c>
      <c r="H19" s="237"/>
      <c r="I19" s="281" t="s">
        <v>203</v>
      </c>
      <c r="J19" s="10" t="s">
        <v>225</v>
      </c>
      <c r="K19" s="170" t="s">
        <v>246</v>
      </c>
      <c r="L19" s="157" t="s">
        <v>273</v>
      </c>
      <c r="M19" s="134">
        <v>1</v>
      </c>
      <c r="N19" s="91" t="s">
        <v>75</v>
      </c>
      <c r="P19" s="134" t="s">
        <v>295</v>
      </c>
      <c r="T19" s="86">
        <v>1</v>
      </c>
      <c r="U19" s="134" t="s">
        <v>311</v>
      </c>
      <c r="V19" s="153">
        <v>43435</v>
      </c>
      <c r="W19" s="153">
        <v>43497</v>
      </c>
      <c r="X19" s="81">
        <v>43830</v>
      </c>
      <c r="Y19" s="140" t="s">
        <v>333</v>
      </c>
      <c r="Z19" s="54">
        <v>1</v>
      </c>
      <c r="AA19" s="88">
        <f t="shared" si="0"/>
        <v>1</v>
      </c>
      <c r="AB19" s="89">
        <f t="shared" si="1"/>
        <v>1</v>
      </c>
      <c r="AC19" s="90" t="str">
        <f t="shared" si="2"/>
        <v>OK</v>
      </c>
      <c r="AD19" s="158" t="s">
        <v>352</v>
      </c>
      <c r="AF19" s="97" t="str">
        <f t="shared" si="4"/>
        <v>CUMPLIDA</v>
      </c>
      <c r="BG19" s="54" t="str">
        <f t="shared" si="3"/>
        <v>CERRADO</v>
      </c>
      <c r="BI19" s="222" t="s">
        <v>630</v>
      </c>
      <c r="BJ19" s="219"/>
    </row>
    <row r="20" spans="1:62" ht="35.1" customHeight="1" x14ac:dyDescent="0.25">
      <c r="A20" s="280"/>
      <c r="B20" s="280"/>
      <c r="C20" s="280"/>
      <c r="D20" s="280"/>
      <c r="E20" s="276"/>
      <c r="F20" s="279"/>
      <c r="G20" s="282"/>
      <c r="H20" s="237"/>
      <c r="I20" s="281"/>
      <c r="J20" s="10" t="s">
        <v>226</v>
      </c>
      <c r="K20" s="170" t="s">
        <v>247</v>
      </c>
      <c r="L20" s="157" t="s">
        <v>274</v>
      </c>
      <c r="M20" s="134">
        <v>1</v>
      </c>
      <c r="N20" s="91" t="s">
        <v>75</v>
      </c>
      <c r="P20" s="134" t="s">
        <v>296</v>
      </c>
      <c r="T20" s="86">
        <v>1</v>
      </c>
      <c r="U20" s="134" t="s">
        <v>312</v>
      </c>
      <c r="V20" s="153">
        <v>43435</v>
      </c>
      <c r="W20" s="153">
        <v>43497</v>
      </c>
      <c r="X20" s="81">
        <v>43830</v>
      </c>
      <c r="Y20" s="140" t="s">
        <v>333</v>
      </c>
      <c r="Z20" s="54">
        <v>1</v>
      </c>
      <c r="AA20" s="88">
        <f t="shared" si="0"/>
        <v>1</v>
      </c>
      <c r="AB20" s="89">
        <f t="shared" si="1"/>
        <v>1</v>
      </c>
      <c r="AC20" s="90" t="str">
        <f t="shared" si="2"/>
        <v>OK</v>
      </c>
      <c r="AD20" s="158" t="s">
        <v>353</v>
      </c>
      <c r="AF20" s="97" t="str">
        <f t="shared" si="4"/>
        <v>CUMPLIDA</v>
      </c>
      <c r="BG20" s="54" t="str">
        <f t="shared" si="3"/>
        <v>CERRADO</v>
      </c>
      <c r="BI20" s="222" t="s">
        <v>631</v>
      </c>
      <c r="BJ20" s="219"/>
    </row>
    <row r="21" spans="1:62" ht="35.1" hidden="1" customHeight="1" x14ac:dyDescent="0.25">
      <c r="A21" s="280">
        <v>70</v>
      </c>
      <c r="B21" s="280"/>
      <c r="C21" s="280" t="s">
        <v>137</v>
      </c>
      <c r="D21" s="280"/>
      <c r="E21" s="276"/>
      <c r="F21" s="279" t="s">
        <v>175</v>
      </c>
      <c r="G21" s="282" t="s">
        <v>190</v>
      </c>
      <c r="H21" s="237"/>
      <c r="I21" s="281" t="s">
        <v>204</v>
      </c>
      <c r="J21" s="281" t="s">
        <v>227</v>
      </c>
      <c r="K21" s="170" t="s">
        <v>248</v>
      </c>
      <c r="L21" s="157" t="s">
        <v>275</v>
      </c>
      <c r="M21" s="134">
        <v>1</v>
      </c>
      <c r="N21" s="91" t="s">
        <v>75</v>
      </c>
      <c r="P21" s="134" t="s">
        <v>297</v>
      </c>
      <c r="T21" s="86">
        <v>1</v>
      </c>
      <c r="U21" s="134" t="s">
        <v>313</v>
      </c>
      <c r="V21" s="153">
        <v>43405</v>
      </c>
      <c r="W21" s="153">
        <v>43617</v>
      </c>
      <c r="X21" s="81">
        <v>43830</v>
      </c>
      <c r="Y21" s="141" t="s">
        <v>334</v>
      </c>
      <c r="Z21" s="54">
        <v>1</v>
      </c>
      <c r="AA21" s="88">
        <f t="shared" si="0"/>
        <v>1</v>
      </c>
      <c r="AB21" s="89">
        <f t="shared" si="1"/>
        <v>1</v>
      </c>
      <c r="AC21" s="90" t="str">
        <f t="shared" si="2"/>
        <v>OK</v>
      </c>
      <c r="AD21" s="158" t="s">
        <v>354</v>
      </c>
      <c r="AF21" s="97" t="str">
        <f t="shared" si="4"/>
        <v>CUMPLIDA</v>
      </c>
      <c r="BG21" s="54" t="str">
        <f t="shared" si="3"/>
        <v>CERRADO</v>
      </c>
      <c r="BI21" s="222" t="s">
        <v>632</v>
      </c>
      <c r="BJ21" s="219"/>
    </row>
    <row r="22" spans="1:62" ht="35.1" customHeight="1" x14ac:dyDescent="0.25">
      <c r="A22" s="280"/>
      <c r="B22" s="280"/>
      <c r="C22" s="280"/>
      <c r="D22" s="280"/>
      <c r="E22" s="276"/>
      <c r="F22" s="279"/>
      <c r="G22" s="282"/>
      <c r="H22" s="237"/>
      <c r="I22" s="281"/>
      <c r="J22" s="281"/>
      <c r="K22" s="170" t="s">
        <v>249</v>
      </c>
      <c r="L22" s="157" t="s">
        <v>276</v>
      </c>
      <c r="M22" s="135">
        <v>2</v>
      </c>
      <c r="N22" s="91" t="s">
        <v>75</v>
      </c>
      <c r="P22" s="134" t="s">
        <v>297</v>
      </c>
      <c r="T22" s="86">
        <v>1</v>
      </c>
      <c r="U22" s="134" t="s">
        <v>314</v>
      </c>
      <c r="V22" s="153">
        <v>43405</v>
      </c>
      <c r="W22" s="153">
        <v>43800</v>
      </c>
      <c r="X22" s="81">
        <v>43830</v>
      </c>
      <c r="Y22" s="141" t="s">
        <v>335</v>
      </c>
      <c r="Z22" s="54">
        <v>2</v>
      </c>
      <c r="AA22" s="88">
        <f t="shared" si="0"/>
        <v>1</v>
      </c>
      <c r="AB22" s="89">
        <f t="shared" si="1"/>
        <v>1</v>
      </c>
      <c r="AC22" s="90" t="str">
        <f t="shared" si="2"/>
        <v>OK</v>
      </c>
      <c r="AD22" s="158" t="s">
        <v>355</v>
      </c>
      <c r="AF22" s="97" t="str">
        <f t="shared" si="4"/>
        <v>CUMPLIDA</v>
      </c>
      <c r="BG22" s="54" t="str">
        <f t="shared" si="3"/>
        <v>CERRADO</v>
      </c>
      <c r="BI22" s="222" t="s">
        <v>633</v>
      </c>
      <c r="BJ22" s="219"/>
    </row>
    <row r="23" spans="1:62" ht="35.1" hidden="1" customHeight="1" x14ac:dyDescent="0.25">
      <c r="A23" s="8">
        <v>70</v>
      </c>
      <c r="C23" s="8" t="s">
        <v>137</v>
      </c>
      <c r="E23" s="276"/>
      <c r="F23" s="57" t="s">
        <v>175</v>
      </c>
      <c r="G23" s="223" t="s">
        <v>191</v>
      </c>
      <c r="H23" s="237"/>
      <c r="I23" s="10" t="s">
        <v>205</v>
      </c>
      <c r="J23" s="172" t="s">
        <v>228</v>
      </c>
      <c r="K23" s="170" t="s">
        <v>250</v>
      </c>
      <c r="L23" s="157" t="s">
        <v>277</v>
      </c>
      <c r="M23" s="131">
        <v>1</v>
      </c>
      <c r="N23" s="91" t="s">
        <v>75</v>
      </c>
      <c r="P23" s="134" t="s">
        <v>296</v>
      </c>
      <c r="T23" s="86">
        <v>1</v>
      </c>
      <c r="U23" s="134" t="s">
        <v>315</v>
      </c>
      <c r="V23" s="153">
        <v>43435</v>
      </c>
      <c r="W23" s="153">
        <v>43497</v>
      </c>
      <c r="X23" s="81">
        <v>43830</v>
      </c>
      <c r="Y23" s="141" t="s">
        <v>336</v>
      </c>
      <c r="Z23" s="54">
        <v>1</v>
      </c>
      <c r="AA23" s="88">
        <f t="shared" si="0"/>
        <v>1</v>
      </c>
      <c r="AB23" s="89">
        <f t="shared" si="1"/>
        <v>1</v>
      </c>
      <c r="AC23" s="90" t="str">
        <f t="shared" si="2"/>
        <v>OK</v>
      </c>
      <c r="AD23" s="158" t="s">
        <v>356</v>
      </c>
      <c r="AF23" s="97" t="str">
        <f t="shared" si="4"/>
        <v>CUMPLIDA</v>
      </c>
      <c r="BG23" s="54" t="str">
        <f t="shared" si="3"/>
        <v>CERRADO</v>
      </c>
      <c r="BI23" s="222" t="s">
        <v>634</v>
      </c>
      <c r="BJ23" s="219"/>
    </row>
    <row r="24" spans="1:62" ht="35.1" hidden="1" customHeight="1" x14ac:dyDescent="0.25">
      <c r="A24" s="8">
        <v>70</v>
      </c>
      <c r="C24" s="8" t="s">
        <v>137</v>
      </c>
      <c r="E24" s="276"/>
      <c r="F24" s="57" t="s">
        <v>175</v>
      </c>
      <c r="G24" s="223" t="s">
        <v>192</v>
      </c>
      <c r="H24" s="237"/>
      <c r="I24" s="10" t="s">
        <v>206</v>
      </c>
      <c r="J24" s="169" t="s">
        <v>228</v>
      </c>
      <c r="K24" s="170" t="s">
        <v>251</v>
      </c>
      <c r="L24" s="157" t="s">
        <v>278</v>
      </c>
      <c r="M24" s="131">
        <v>1</v>
      </c>
      <c r="N24" s="91" t="s">
        <v>75</v>
      </c>
      <c r="P24" s="134" t="s">
        <v>296</v>
      </c>
      <c r="T24" s="86">
        <v>1</v>
      </c>
      <c r="U24" s="173" t="s">
        <v>316</v>
      </c>
      <c r="V24" s="153">
        <v>43435</v>
      </c>
      <c r="W24" s="153">
        <v>43800</v>
      </c>
      <c r="X24" s="81">
        <v>43830</v>
      </c>
      <c r="Y24" s="141" t="s">
        <v>337</v>
      </c>
      <c r="Z24" s="54">
        <v>1</v>
      </c>
      <c r="AA24" s="88">
        <f t="shared" si="0"/>
        <v>1</v>
      </c>
      <c r="AB24" s="89">
        <f t="shared" si="1"/>
        <v>1</v>
      </c>
      <c r="AC24" s="90" t="str">
        <f t="shared" si="2"/>
        <v>OK</v>
      </c>
      <c r="AD24" s="158" t="s">
        <v>357</v>
      </c>
      <c r="AF24" s="97" t="str">
        <f t="shared" si="4"/>
        <v>CUMPLIDA</v>
      </c>
      <c r="BG24" s="54" t="str">
        <f t="shared" si="3"/>
        <v>CERRADO</v>
      </c>
      <c r="BI24" s="222" t="s">
        <v>635</v>
      </c>
      <c r="BJ24" s="219"/>
    </row>
    <row r="25" spans="1:62" ht="35.1" hidden="1" customHeight="1" x14ac:dyDescent="0.25">
      <c r="A25" s="8">
        <v>70</v>
      </c>
      <c r="C25" s="8" t="s">
        <v>137</v>
      </c>
      <c r="E25" s="276"/>
      <c r="F25" s="57" t="s">
        <v>175</v>
      </c>
      <c r="G25" s="223" t="s">
        <v>193</v>
      </c>
      <c r="H25" s="237"/>
      <c r="I25" s="10" t="s">
        <v>207</v>
      </c>
      <c r="J25" s="169" t="s">
        <v>229</v>
      </c>
      <c r="K25" s="168" t="s">
        <v>252</v>
      </c>
      <c r="L25" s="157" t="s">
        <v>273</v>
      </c>
      <c r="M25" s="131">
        <v>1</v>
      </c>
      <c r="N25" s="91" t="s">
        <v>75</v>
      </c>
      <c r="P25" s="134" t="s">
        <v>294</v>
      </c>
      <c r="T25" s="86">
        <v>1</v>
      </c>
      <c r="U25" s="134" t="s">
        <v>317</v>
      </c>
      <c r="V25" s="153">
        <v>43435</v>
      </c>
      <c r="W25" s="153">
        <v>43617</v>
      </c>
      <c r="X25" s="81">
        <v>43830</v>
      </c>
      <c r="Y25" s="140" t="s">
        <v>333</v>
      </c>
      <c r="Z25" s="54">
        <v>1</v>
      </c>
      <c r="AA25" s="88">
        <f t="shared" si="0"/>
        <v>1</v>
      </c>
      <c r="AB25" s="89">
        <f t="shared" si="1"/>
        <v>1</v>
      </c>
      <c r="AC25" s="90" t="str">
        <f t="shared" si="2"/>
        <v>OK</v>
      </c>
      <c r="AD25" s="158" t="s">
        <v>358</v>
      </c>
      <c r="AF25" s="97" t="str">
        <f t="shared" si="4"/>
        <v>CUMPLIDA</v>
      </c>
      <c r="BG25" s="54" t="str">
        <f t="shared" si="3"/>
        <v>CERRADO</v>
      </c>
      <c r="BI25" s="222" t="s">
        <v>636</v>
      </c>
      <c r="BJ25" s="219"/>
    </row>
    <row r="26" spans="1:62" ht="35.1" hidden="1" customHeight="1" x14ac:dyDescent="0.25">
      <c r="A26" s="280">
        <v>70</v>
      </c>
      <c r="B26" s="280"/>
      <c r="C26" s="280" t="s">
        <v>137</v>
      </c>
      <c r="D26" s="280"/>
      <c r="E26" s="276"/>
      <c r="F26" s="279" t="s">
        <v>175</v>
      </c>
      <c r="G26" s="282" t="s">
        <v>194</v>
      </c>
      <c r="H26" s="237"/>
      <c r="I26" s="281" t="s">
        <v>208</v>
      </c>
      <c r="J26" s="281" t="s">
        <v>230</v>
      </c>
      <c r="K26" s="168" t="s">
        <v>253</v>
      </c>
      <c r="L26" s="157" t="s">
        <v>273</v>
      </c>
      <c r="M26" s="135">
        <v>1</v>
      </c>
      <c r="N26" s="91" t="s">
        <v>75</v>
      </c>
      <c r="P26" s="134" t="s">
        <v>298</v>
      </c>
      <c r="T26" s="86">
        <v>1</v>
      </c>
      <c r="U26" s="134" t="s">
        <v>317</v>
      </c>
      <c r="V26" s="153">
        <v>43435</v>
      </c>
      <c r="W26" s="153">
        <v>43739</v>
      </c>
      <c r="X26" s="81">
        <v>43830</v>
      </c>
      <c r="Y26" s="140" t="s">
        <v>333</v>
      </c>
      <c r="Z26" s="54">
        <v>1</v>
      </c>
      <c r="AA26" s="88">
        <f t="shared" si="0"/>
        <v>1</v>
      </c>
      <c r="AB26" s="89">
        <f t="shared" si="1"/>
        <v>1</v>
      </c>
      <c r="AC26" s="90" t="str">
        <f t="shared" si="2"/>
        <v>OK</v>
      </c>
      <c r="AD26" s="171" t="s">
        <v>359</v>
      </c>
      <c r="AF26" s="97" t="str">
        <f t="shared" si="4"/>
        <v>CUMPLIDA</v>
      </c>
      <c r="BG26" s="54" t="str">
        <f t="shared" si="3"/>
        <v>CERRADO</v>
      </c>
      <c r="BI26" s="222" t="s">
        <v>637</v>
      </c>
      <c r="BJ26" s="219"/>
    </row>
    <row r="27" spans="1:62" ht="35.1" customHeight="1" x14ac:dyDescent="0.25">
      <c r="A27" s="280"/>
      <c r="B27" s="280"/>
      <c r="C27" s="280"/>
      <c r="D27" s="280"/>
      <c r="E27" s="276"/>
      <c r="F27" s="279"/>
      <c r="G27" s="282"/>
      <c r="H27" s="237"/>
      <c r="I27" s="281"/>
      <c r="J27" s="281"/>
      <c r="K27" s="174" t="s">
        <v>254</v>
      </c>
      <c r="L27" s="159" t="s">
        <v>265</v>
      </c>
      <c r="M27" s="135">
        <v>1</v>
      </c>
      <c r="N27" s="91" t="s">
        <v>75</v>
      </c>
      <c r="P27" s="134" t="s">
        <v>299</v>
      </c>
      <c r="T27" s="86">
        <v>1</v>
      </c>
      <c r="U27" s="160" t="s">
        <v>305</v>
      </c>
      <c r="V27" s="153">
        <v>43435</v>
      </c>
      <c r="W27" s="153">
        <v>43739</v>
      </c>
      <c r="X27" s="81">
        <v>43830</v>
      </c>
      <c r="Y27" s="175"/>
      <c r="Z27" s="54">
        <v>1</v>
      </c>
      <c r="AA27" s="88">
        <f t="shared" si="0"/>
        <v>1</v>
      </c>
      <c r="AB27" s="89">
        <f t="shared" si="1"/>
        <v>1</v>
      </c>
      <c r="AC27" s="90" t="str">
        <f t="shared" si="2"/>
        <v>OK</v>
      </c>
      <c r="AD27" s="171" t="s">
        <v>359</v>
      </c>
      <c r="AF27" s="97" t="str">
        <f t="shared" si="4"/>
        <v>CUMPLIDA</v>
      </c>
      <c r="BG27" s="54" t="str">
        <f t="shared" si="3"/>
        <v>CERRADO</v>
      </c>
      <c r="BI27" s="222" t="s">
        <v>638</v>
      </c>
      <c r="BJ27" s="219"/>
    </row>
    <row r="28" spans="1:62" ht="35.1" hidden="1" customHeight="1" x14ac:dyDescent="0.25">
      <c r="A28" s="280">
        <v>70</v>
      </c>
      <c r="B28" s="280"/>
      <c r="C28" s="280" t="s">
        <v>137</v>
      </c>
      <c r="D28" s="280"/>
      <c r="E28" s="276"/>
      <c r="F28" s="279" t="s">
        <v>175</v>
      </c>
      <c r="G28" s="282" t="s">
        <v>195</v>
      </c>
      <c r="H28" s="237"/>
      <c r="I28" s="281" t="s">
        <v>209</v>
      </c>
      <c r="J28" s="281" t="s">
        <v>215</v>
      </c>
      <c r="K28" s="206" t="s">
        <v>262</v>
      </c>
      <c r="L28" s="207" t="s">
        <v>279</v>
      </c>
      <c r="M28" s="208">
        <v>1</v>
      </c>
      <c r="N28" s="209" t="s">
        <v>75</v>
      </c>
      <c r="O28" s="210"/>
      <c r="P28" s="211" t="s">
        <v>300</v>
      </c>
      <c r="Q28" s="210"/>
      <c r="R28" s="210"/>
      <c r="S28" s="210"/>
      <c r="T28" s="212">
        <v>1</v>
      </c>
      <c r="U28" s="211" t="s">
        <v>318</v>
      </c>
      <c r="V28" s="213">
        <v>43435</v>
      </c>
      <c r="W28" s="213">
        <v>43525</v>
      </c>
      <c r="X28" s="214">
        <v>43830</v>
      </c>
      <c r="Y28" s="140" t="s">
        <v>338</v>
      </c>
      <c r="Z28" s="210">
        <v>1</v>
      </c>
      <c r="AA28" s="215">
        <f t="shared" si="0"/>
        <v>1</v>
      </c>
      <c r="AB28" s="216">
        <f t="shared" si="1"/>
        <v>1</v>
      </c>
      <c r="AC28" s="90" t="str">
        <f t="shared" si="2"/>
        <v>OK</v>
      </c>
      <c r="AD28" s="158" t="s">
        <v>360</v>
      </c>
      <c r="AF28" s="97" t="s">
        <v>656</v>
      </c>
      <c r="BG28" s="54" t="str">
        <f t="shared" si="3"/>
        <v>CERRADO</v>
      </c>
      <c r="BI28" s="222" t="s">
        <v>639</v>
      </c>
      <c r="BJ28" s="219"/>
    </row>
    <row r="29" spans="1:62" ht="35.1" customHeight="1" x14ac:dyDescent="0.25">
      <c r="A29" s="280"/>
      <c r="B29" s="280"/>
      <c r="C29" s="280"/>
      <c r="D29" s="280"/>
      <c r="E29" s="276"/>
      <c r="F29" s="279"/>
      <c r="G29" s="282"/>
      <c r="H29" s="237"/>
      <c r="I29" s="281"/>
      <c r="J29" s="281"/>
      <c r="K29" s="168" t="s">
        <v>255</v>
      </c>
      <c r="L29" s="157" t="s">
        <v>280</v>
      </c>
      <c r="M29" s="135">
        <v>54</v>
      </c>
      <c r="N29" s="91" t="s">
        <v>75</v>
      </c>
      <c r="P29" s="134" t="s">
        <v>301</v>
      </c>
      <c r="T29" s="86">
        <v>1</v>
      </c>
      <c r="U29" s="134" t="s">
        <v>319</v>
      </c>
      <c r="V29" s="153">
        <v>43525</v>
      </c>
      <c r="W29" s="153">
        <v>43800</v>
      </c>
      <c r="X29" s="81">
        <v>43830</v>
      </c>
      <c r="Y29" s="175"/>
      <c r="Z29" s="142"/>
      <c r="AA29" s="88" t="str">
        <f t="shared" si="0"/>
        <v/>
      </c>
      <c r="AB29" s="89" t="str">
        <f t="shared" si="1"/>
        <v/>
      </c>
      <c r="AC29" s="90" t="str">
        <f t="shared" si="2"/>
        <v/>
      </c>
      <c r="AD29" s="171" t="s">
        <v>488</v>
      </c>
      <c r="AF29" s="97" t="s">
        <v>656</v>
      </c>
      <c r="BG29" s="241" t="s">
        <v>136</v>
      </c>
      <c r="BI29" s="222" t="s">
        <v>640</v>
      </c>
      <c r="BJ29" s="219"/>
    </row>
    <row r="30" spans="1:62" ht="35.1" hidden="1" customHeight="1" x14ac:dyDescent="0.25">
      <c r="A30" s="280">
        <v>70</v>
      </c>
      <c r="B30" s="280"/>
      <c r="C30" s="280" t="s">
        <v>137</v>
      </c>
      <c r="D30" s="280"/>
      <c r="E30" s="276"/>
      <c r="F30" s="279" t="s">
        <v>175</v>
      </c>
      <c r="G30" s="282" t="s">
        <v>178</v>
      </c>
      <c r="H30" s="237"/>
      <c r="I30" s="281" t="s">
        <v>210</v>
      </c>
      <c r="J30" s="281" t="s">
        <v>216</v>
      </c>
      <c r="K30" s="168" t="s">
        <v>256</v>
      </c>
      <c r="L30" s="157" t="s">
        <v>281</v>
      </c>
      <c r="M30" s="131">
        <v>4</v>
      </c>
      <c r="N30" s="91" t="s">
        <v>75</v>
      </c>
      <c r="P30" s="160" t="s">
        <v>294</v>
      </c>
      <c r="T30" s="86">
        <v>1</v>
      </c>
      <c r="U30" s="134" t="s">
        <v>320</v>
      </c>
      <c r="V30" s="153">
        <v>43556</v>
      </c>
      <c r="W30" s="153" t="s">
        <v>325</v>
      </c>
      <c r="X30" s="81">
        <v>43830</v>
      </c>
      <c r="Y30" s="141" t="s">
        <v>339</v>
      </c>
      <c r="Z30" s="54">
        <v>4</v>
      </c>
      <c r="AA30" s="88">
        <f t="shared" si="0"/>
        <v>1</v>
      </c>
      <c r="AB30" s="89">
        <f t="shared" si="1"/>
        <v>1</v>
      </c>
      <c r="AC30" s="90" t="str">
        <f t="shared" si="2"/>
        <v>OK</v>
      </c>
      <c r="AD30" s="171" t="s">
        <v>489</v>
      </c>
      <c r="AF30" s="97" t="str">
        <f>IF(AB30=100%,IF(AB30&gt;25%,"CUMPLIDA","PENDIENTE"),IF(AB30&lt;25%,"INCUMPLIDA","PENDIENTE"))</f>
        <v>CUMPLIDA</v>
      </c>
      <c r="BG30" s="54" t="str">
        <f t="shared" si="3"/>
        <v>CERRADO</v>
      </c>
      <c r="BI30" s="222" t="s">
        <v>641</v>
      </c>
      <c r="BJ30" s="219"/>
    </row>
    <row r="31" spans="1:62" ht="35.1" customHeight="1" x14ac:dyDescent="0.25">
      <c r="A31" s="280"/>
      <c r="B31" s="280"/>
      <c r="C31" s="280"/>
      <c r="D31" s="280"/>
      <c r="E31" s="276"/>
      <c r="F31" s="279"/>
      <c r="G31" s="282"/>
      <c r="H31" s="237"/>
      <c r="I31" s="281"/>
      <c r="J31" s="281"/>
      <c r="K31" s="168" t="s">
        <v>257</v>
      </c>
      <c r="L31" s="157" t="s">
        <v>282</v>
      </c>
      <c r="M31" s="131">
        <v>1</v>
      </c>
      <c r="N31" s="91" t="s">
        <v>75</v>
      </c>
      <c r="P31" s="160" t="s">
        <v>294</v>
      </c>
      <c r="T31" s="86">
        <v>1</v>
      </c>
      <c r="U31" s="134" t="s">
        <v>321</v>
      </c>
      <c r="V31" s="153">
        <v>43466</v>
      </c>
      <c r="W31" s="153">
        <v>43617</v>
      </c>
      <c r="X31" s="81">
        <v>43830</v>
      </c>
      <c r="Y31" s="141" t="s">
        <v>339</v>
      </c>
      <c r="Z31" s="54">
        <v>1</v>
      </c>
      <c r="AA31" s="88">
        <f t="shared" si="0"/>
        <v>1</v>
      </c>
      <c r="AB31" s="89">
        <f t="shared" si="1"/>
        <v>1</v>
      </c>
      <c r="AC31" s="90" t="str">
        <f t="shared" si="2"/>
        <v>OK</v>
      </c>
      <c r="AD31" s="171" t="s">
        <v>490</v>
      </c>
      <c r="AF31" s="97" t="str">
        <f t="shared" si="4"/>
        <v>CUMPLIDA</v>
      </c>
      <c r="BG31" s="54" t="str">
        <f t="shared" si="3"/>
        <v>CERRADO</v>
      </c>
      <c r="BI31" s="222" t="s">
        <v>642</v>
      </c>
      <c r="BJ31" s="219"/>
    </row>
    <row r="32" spans="1:62" ht="35.1" hidden="1" customHeight="1" x14ac:dyDescent="0.25">
      <c r="A32" s="8">
        <v>70</v>
      </c>
      <c r="C32" s="8" t="s">
        <v>137</v>
      </c>
      <c r="E32" s="276"/>
      <c r="F32" s="57" t="s">
        <v>175</v>
      </c>
      <c r="G32" s="223" t="s">
        <v>179</v>
      </c>
      <c r="H32" s="237"/>
      <c r="I32" s="10" t="s">
        <v>211</v>
      </c>
      <c r="J32" s="169" t="s">
        <v>231</v>
      </c>
      <c r="K32" s="168" t="s">
        <v>258</v>
      </c>
      <c r="L32" s="159" t="s">
        <v>265</v>
      </c>
      <c r="M32" s="131">
        <v>1</v>
      </c>
      <c r="N32" s="91" t="s">
        <v>75</v>
      </c>
      <c r="P32" s="160" t="s">
        <v>302</v>
      </c>
      <c r="T32" s="86">
        <v>1</v>
      </c>
      <c r="U32" s="160" t="s">
        <v>305</v>
      </c>
      <c r="V32" s="153">
        <v>43466</v>
      </c>
      <c r="W32" s="153">
        <v>43631</v>
      </c>
      <c r="X32" s="81">
        <v>43830</v>
      </c>
      <c r="Y32" s="175"/>
      <c r="Z32" s="54">
        <v>1</v>
      </c>
      <c r="AA32" s="88">
        <f t="shared" si="0"/>
        <v>1</v>
      </c>
      <c r="AB32" s="89">
        <f t="shared" si="1"/>
        <v>1</v>
      </c>
      <c r="AC32" s="90" t="str">
        <f t="shared" si="2"/>
        <v>OK</v>
      </c>
      <c r="AD32" s="158" t="s">
        <v>361</v>
      </c>
      <c r="AF32" s="97" t="str">
        <f t="shared" si="4"/>
        <v>CUMPLIDA</v>
      </c>
      <c r="BG32" s="54" t="str">
        <f t="shared" si="3"/>
        <v>CERRADO</v>
      </c>
      <c r="BI32" s="222" t="s">
        <v>643</v>
      </c>
      <c r="BJ32" s="219"/>
    </row>
    <row r="33" spans="1:65" ht="35.1" hidden="1" customHeight="1" x14ac:dyDescent="0.25">
      <c r="A33" s="8">
        <v>70</v>
      </c>
      <c r="C33" s="8" t="s">
        <v>137</v>
      </c>
      <c r="E33" s="276"/>
      <c r="F33" s="57" t="s">
        <v>175</v>
      </c>
      <c r="G33" s="226" t="s">
        <v>180</v>
      </c>
      <c r="H33" s="237"/>
      <c r="I33" s="10" t="s">
        <v>212</v>
      </c>
      <c r="J33" s="169" t="s">
        <v>232</v>
      </c>
      <c r="K33" s="168" t="s">
        <v>259</v>
      </c>
      <c r="L33" s="157" t="s">
        <v>283</v>
      </c>
      <c r="M33" s="131">
        <v>1</v>
      </c>
      <c r="N33" s="91" t="s">
        <v>75</v>
      </c>
      <c r="P33" s="160" t="s">
        <v>292</v>
      </c>
      <c r="T33" s="86">
        <v>1</v>
      </c>
      <c r="U33" s="134" t="s">
        <v>283</v>
      </c>
      <c r="V33" s="153">
        <v>43466</v>
      </c>
      <c r="W33" s="153">
        <v>43511</v>
      </c>
      <c r="X33" s="81">
        <v>43830</v>
      </c>
      <c r="Y33" s="141" t="s">
        <v>340</v>
      </c>
      <c r="Z33" s="54">
        <v>1</v>
      </c>
      <c r="AA33" s="88">
        <f t="shared" si="0"/>
        <v>1</v>
      </c>
      <c r="AB33" s="89">
        <f t="shared" si="1"/>
        <v>1</v>
      </c>
      <c r="AC33" s="90" t="str">
        <f t="shared" si="2"/>
        <v>OK</v>
      </c>
      <c r="AD33" s="158" t="s">
        <v>362</v>
      </c>
      <c r="AF33" s="97" t="str">
        <f t="shared" si="4"/>
        <v>CUMPLIDA</v>
      </c>
      <c r="BG33" s="54" t="str">
        <f t="shared" si="3"/>
        <v>CERRADO</v>
      </c>
      <c r="BI33" s="222" t="s">
        <v>644</v>
      </c>
      <c r="BJ33" s="219"/>
    </row>
    <row r="34" spans="1:65" ht="35.1" hidden="1" customHeight="1" x14ac:dyDescent="0.25">
      <c r="A34" s="8">
        <v>70</v>
      </c>
      <c r="C34" s="8" t="s">
        <v>137</v>
      </c>
      <c r="E34" s="276"/>
      <c r="F34" s="57" t="s">
        <v>175</v>
      </c>
      <c r="G34" s="223" t="s">
        <v>181</v>
      </c>
      <c r="H34" s="237"/>
      <c r="I34" s="10" t="s">
        <v>213</v>
      </c>
      <c r="J34" s="169" t="s">
        <v>233</v>
      </c>
      <c r="K34" s="176" t="s">
        <v>260</v>
      </c>
      <c r="L34" s="177" t="s">
        <v>284</v>
      </c>
      <c r="M34" s="136">
        <v>1</v>
      </c>
      <c r="N34" s="91" t="s">
        <v>75</v>
      </c>
      <c r="P34" s="178" t="s">
        <v>303</v>
      </c>
      <c r="T34" s="86">
        <v>1</v>
      </c>
      <c r="U34" s="178" t="s">
        <v>322</v>
      </c>
      <c r="V34" s="153">
        <v>43437</v>
      </c>
      <c r="W34" s="153">
        <v>43800</v>
      </c>
      <c r="X34" s="81">
        <v>43830</v>
      </c>
      <c r="Y34" s="166" t="s">
        <v>341</v>
      </c>
      <c r="Z34" s="54">
        <v>100</v>
      </c>
      <c r="AA34" s="88">
        <f t="shared" si="0"/>
        <v>100</v>
      </c>
      <c r="AB34" s="89">
        <f t="shared" si="1"/>
        <v>1</v>
      </c>
      <c r="AC34" s="90" t="str">
        <f t="shared" si="2"/>
        <v>OK</v>
      </c>
      <c r="AD34" s="158" t="s">
        <v>363</v>
      </c>
      <c r="AF34" s="97" t="str">
        <f t="shared" si="4"/>
        <v>CUMPLIDA</v>
      </c>
      <c r="BG34" s="54" t="str">
        <f t="shared" si="3"/>
        <v>CERRADO</v>
      </c>
      <c r="BI34" s="222" t="s">
        <v>645</v>
      </c>
      <c r="BJ34" s="219"/>
    </row>
    <row r="35" spans="1:65" ht="35.1" hidden="1" customHeight="1" x14ac:dyDescent="0.25">
      <c r="A35" s="8">
        <v>70</v>
      </c>
      <c r="C35" s="8" t="s">
        <v>137</v>
      </c>
      <c r="E35" s="276"/>
      <c r="F35" s="57" t="s">
        <v>175</v>
      </c>
      <c r="G35" s="223" t="s">
        <v>182</v>
      </c>
      <c r="H35" s="237"/>
      <c r="I35" s="10" t="s">
        <v>214</v>
      </c>
      <c r="J35" s="169" t="s">
        <v>234</v>
      </c>
      <c r="K35" s="176" t="s">
        <v>261</v>
      </c>
      <c r="L35" s="177" t="s">
        <v>284</v>
      </c>
      <c r="M35" s="136">
        <v>1</v>
      </c>
      <c r="N35" s="91" t="s">
        <v>75</v>
      </c>
      <c r="P35" s="178" t="s">
        <v>303</v>
      </c>
      <c r="T35" s="86">
        <v>1</v>
      </c>
      <c r="U35" s="178" t="s">
        <v>323</v>
      </c>
      <c r="V35" s="153">
        <v>43437</v>
      </c>
      <c r="W35" s="153">
        <v>43800</v>
      </c>
      <c r="X35" s="81">
        <v>43830</v>
      </c>
      <c r="Y35" s="166" t="s">
        <v>341</v>
      </c>
      <c r="Z35" s="54">
        <v>100</v>
      </c>
      <c r="AA35" s="88">
        <f t="shared" si="0"/>
        <v>100</v>
      </c>
      <c r="AB35" s="89">
        <f t="shared" si="1"/>
        <v>1</v>
      </c>
      <c r="AC35" s="90" t="str">
        <f t="shared" si="2"/>
        <v>OK</v>
      </c>
      <c r="AD35" s="158" t="s">
        <v>364</v>
      </c>
      <c r="AF35" s="97" t="str">
        <f t="shared" si="4"/>
        <v>CUMPLIDA</v>
      </c>
      <c r="BG35" s="54" t="str">
        <f t="shared" si="3"/>
        <v>CERRADO</v>
      </c>
      <c r="BI35" s="222" t="s">
        <v>646</v>
      </c>
      <c r="BJ35" s="219"/>
    </row>
    <row r="36" spans="1:65" s="54" customFormat="1" ht="35.1" hidden="1" customHeight="1" x14ac:dyDescent="0.25">
      <c r="A36" s="100">
        <v>67</v>
      </c>
      <c r="B36" s="57"/>
      <c r="C36" s="30" t="s">
        <v>137</v>
      </c>
      <c r="D36" s="30"/>
      <c r="E36" s="277" t="s">
        <v>491</v>
      </c>
      <c r="F36" s="57" t="s">
        <v>175</v>
      </c>
      <c r="G36" s="224" t="s">
        <v>143</v>
      </c>
      <c r="H36" s="237"/>
      <c r="I36" s="125" t="s">
        <v>143</v>
      </c>
      <c r="J36" s="179" t="s">
        <v>152</v>
      </c>
      <c r="K36" s="179" t="s">
        <v>155</v>
      </c>
      <c r="L36" s="179" t="s">
        <v>145</v>
      </c>
      <c r="M36" s="54">
        <v>1</v>
      </c>
      <c r="N36" s="91" t="s">
        <v>75</v>
      </c>
      <c r="O36" s="30" t="str">
        <f>IF(H36="","",VLOOKUP(H36,[1]dato!$A$2:$B$43,2,FALSE))</f>
        <v/>
      </c>
      <c r="P36" s="143" t="s">
        <v>174</v>
      </c>
      <c r="Q36" s="30" t="str">
        <f>IF(H36="","",VLOOKUP(P36,[1]dato!$A$2:$B$152,2,FALSE))</f>
        <v/>
      </c>
      <c r="S36" s="30"/>
      <c r="T36" s="86">
        <v>1</v>
      </c>
      <c r="U36" s="179" t="s">
        <v>145</v>
      </c>
      <c r="V36" s="126">
        <v>43344</v>
      </c>
      <c r="W36" s="127">
        <v>43511</v>
      </c>
      <c r="X36" s="81">
        <v>43830</v>
      </c>
      <c r="Y36" s="180" t="s">
        <v>116</v>
      </c>
      <c r="Z36" s="30">
        <v>1</v>
      </c>
      <c r="AA36" s="88">
        <f>(IF(Z36="","",IF(OR($M36=0,$M36="",$X36=""),"",Z36/$M36)))</f>
        <v>1</v>
      </c>
      <c r="AB36" s="89">
        <f>(IF(OR($T36="",AA36=""),"",IF(OR($T36=0,AA36=0),0,IF((AA36*100%)/$T36&gt;100%,100%,(AA36*100%)/$T36))))</f>
        <v>1</v>
      </c>
      <c r="AC36" s="90" t="str">
        <f>IF(Z36="","",IF(AB36&lt;100%, IF(AB36&lt;25%, "ALERTA","EN TERMINO"), IF(AB36=100%, "OK", "EN TERMINO")))</f>
        <v>OK</v>
      </c>
      <c r="AD36" s="181" t="s">
        <v>117</v>
      </c>
      <c r="AE36" s="182"/>
      <c r="AF36" s="97" t="str">
        <f t="shared" si="4"/>
        <v>CUMPLIDA</v>
      </c>
      <c r="AG36" s="92"/>
      <c r="AH36" s="91"/>
      <c r="AI36" s="91"/>
      <c r="AJ36" s="88" t="str">
        <f>IF(AI36="","",IF(OR($M36=0,$M36="",AG36=""),"",AI36/$M36))</f>
        <v/>
      </c>
      <c r="AK36" s="89" t="str">
        <f>(IF(OR($T36="",AJ36=""),"",IF(OR($T36=0,AJ36=0),0,IF((AJ36*100%)/$T36&gt;100%,100%,(AJ36*100%)/$T36))))</f>
        <v/>
      </c>
      <c r="AL36" s="90" t="str">
        <f>IF(AI36="","",IF(AK36&lt;100%, IF(AK36&lt;50%, "ALERTA","EN TERMINO"), IF(AK36=100%, "OK", "EN TERMINO")))</f>
        <v/>
      </c>
      <c r="AM36" s="91"/>
      <c r="AN36" s="91"/>
      <c r="AO36" s="93"/>
      <c r="AP36" s="93"/>
      <c r="AQ36" s="91"/>
      <c r="AR36" s="94" t="str">
        <f>(IF(AQ36="","",IF(OR($M36=0,$M36="",AO36=""),"",AQ36/$M36)))</f>
        <v/>
      </c>
      <c r="AS36" s="95" t="str">
        <f>(IF(OR($T36="",AR36=""),"",IF(OR($T36=0,AR36=0),0,IF((AR36*100%)/$T36&gt;100%,100%,(AR36*100%)/$T36))))</f>
        <v/>
      </c>
      <c r="AT36" s="90" t="str">
        <f>IF(AQ36="","",IF(AS36&lt;100%, IF(AS36&lt;75%, "ALERTA","EN TERMINO"), IF(AS36=100%, "OK", "EN TERMINO")))</f>
        <v/>
      </c>
      <c r="AU36" s="91"/>
      <c r="AV36" s="91"/>
      <c r="AW36" s="93"/>
      <c r="AX36" s="91"/>
      <c r="AY36" s="91"/>
      <c r="AZ36" s="88" t="str">
        <f>(IF(AY36="","",IF(OR($M36=0,$M36="",AW36=""),"",AY36/$M36)))</f>
        <v/>
      </c>
      <c r="BA36" s="96" t="str">
        <f>(IF(OR($T36="",AZ36=""),"",IF(OR($T36=0,AZ36=0),0,IF((AZ36*100%)/$T36&gt;100%,100%,(AZ36*100%)/$T36))))</f>
        <v/>
      </c>
      <c r="BB36" s="90" t="str">
        <f>IF(AY36="","",IF(BA36&lt;100%, IF(BA36&lt;100%, "ALERTA","EN TERMINO"), IF(BA36=100%, "OK", "EN TERMINO")))</f>
        <v/>
      </c>
      <c r="BC36" s="91"/>
      <c r="BD36" s="91"/>
      <c r="BE36" s="97" t="str">
        <f>IF(AB36=100%,"CUMPLIDA","INCUMPLIDA")</f>
        <v>CUMPLIDA</v>
      </c>
      <c r="BG36" s="54" t="str">
        <f t="shared" si="3"/>
        <v>CERRADO</v>
      </c>
      <c r="BH36" s="30"/>
      <c r="BI36" s="222" t="s">
        <v>647</v>
      </c>
      <c r="BJ36" s="219"/>
      <c r="BK36" s="183"/>
      <c r="BL36" s="183"/>
      <c r="BM36" s="183"/>
    </row>
    <row r="37" spans="1:65" s="54" customFormat="1" ht="35.1" hidden="1" customHeight="1" x14ac:dyDescent="0.25">
      <c r="A37" s="100">
        <v>67</v>
      </c>
      <c r="B37" s="57"/>
      <c r="C37" s="30" t="s">
        <v>137</v>
      </c>
      <c r="D37" s="30"/>
      <c r="E37" s="277"/>
      <c r="F37" s="57" t="s">
        <v>175</v>
      </c>
      <c r="G37" s="224" t="s">
        <v>143</v>
      </c>
      <c r="H37" s="237"/>
      <c r="I37" s="125" t="s">
        <v>143</v>
      </c>
      <c r="J37" s="179" t="s">
        <v>153</v>
      </c>
      <c r="K37" s="179" t="s">
        <v>156</v>
      </c>
      <c r="L37" s="179" t="s">
        <v>146</v>
      </c>
      <c r="M37" s="54">
        <v>1</v>
      </c>
      <c r="N37" s="91" t="s">
        <v>75</v>
      </c>
      <c r="O37" s="30" t="str">
        <f>IF(H37="","",VLOOKUP(H37,[1]dato!$A$2:$B$43,2,FALSE))</f>
        <v/>
      </c>
      <c r="P37" s="143" t="s">
        <v>174</v>
      </c>
      <c r="Q37" s="30" t="str">
        <f>IF(H37="","",VLOOKUP(P37,[1]dato!$A$2:$B$152,2,FALSE))</f>
        <v/>
      </c>
      <c r="S37" s="30"/>
      <c r="T37" s="86">
        <v>1</v>
      </c>
      <c r="U37" s="179" t="s">
        <v>146</v>
      </c>
      <c r="V37" s="127">
        <v>43344</v>
      </c>
      <c r="W37" s="127">
        <v>43511</v>
      </c>
      <c r="X37" s="81">
        <v>43830</v>
      </c>
      <c r="Y37" s="180" t="s">
        <v>116</v>
      </c>
      <c r="Z37" s="30">
        <v>1</v>
      </c>
      <c r="AA37" s="88">
        <f t="shared" ref="AA37:AA38" si="5">(IF(Z37="","",IF(OR($M37=0,$M37="",$X37=""),"",Z37/$M37)))</f>
        <v>1</v>
      </c>
      <c r="AB37" s="89">
        <f t="shared" ref="AB37:AB38" si="6">(IF(OR($T37="",AA37=""),"",IF(OR($T37=0,AA37=0),0,IF((AA37*100%)/$T37&gt;100%,100%,(AA37*100%)/$T37))))</f>
        <v>1</v>
      </c>
      <c r="AC37" s="90" t="str">
        <f t="shared" ref="AC37:AC38" si="7">IF(Z37="","",IF(AB37&lt;100%, IF(AB37&lt;25%, "ALERTA","EN TERMINO"), IF(AB37=100%, "OK", "EN TERMINO")))</f>
        <v>OK</v>
      </c>
      <c r="AD37" s="181" t="s">
        <v>117</v>
      </c>
      <c r="AE37" s="184"/>
      <c r="AF37" s="97" t="str">
        <f t="shared" si="4"/>
        <v>CUMPLIDA</v>
      </c>
      <c r="AG37" s="81"/>
      <c r="AH37" s="30"/>
      <c r="AI37" s="30"/>
      <c r="AJ37" s="31"/>
      <c r="AK37" s="31"/>
      <c r="AM37" s="30"/>
      <c r="AN37" s="30"/>
      <c r="AO37" s="30"/>
      <c r="AP37" s="30"/>
      <c r="AQ37" s="30"/>
      <c r="AR37" s="31"/>
      <c r="AS37" s="86"/>
      <c r="AU37" s="30"/>
      <c r="AV37" s="30"/>
      <c r="AW37" s="30"/>
      <c r="AX37" s="30"/>
      <c r="AY37" s="30"/>
      <c r="AZ37" s="30"/>
      <c r="BA37" s="30"/>
      <c r="BB37" s="30"/>
      <c r="BC37" s="30"/>
      <c r="BD37" s="30"/>
      <c r="BE37" s="97" t="str">
        <f t="shared" ref="BE37:BE38" si="8">IF(AB37=100%,"CUMPLIDA","INCUMPLIDA")</f>
        <v>CUMPLIDA</v>
      </c>
      <c r="BG37" s="54" t="str">
        <f t="shared" si="3"/>
        <v>CERRADO</v>
      </c>
      <c r="BH37" s="30"/>
      <c r="BI37" s="222" t="s">
        <v>648</v>
      </c>
      <c r="BJ37" s="219"/>
      <c r="BK37" s="183"/>
      <c r="BL37" s="183"/>
      <c r="BM37" s="183"/>
    </row>
    <row r="38" spans="1:65" s="54" customFormat="1" ht="35.1" hidden="1" customHeight="1" x14ac:dyDescent="0.25">
      <c r="A38" s="100">
        <v>67</v>
      </c>
      <c r="B38" s="57"/>
      <c r="C38" s="30" t="s">
        <v>137</v>
      </c>
      <c r="D38" s="30"/>
      <c r="E38" s="277"/>
      <c r="F38" s="57" t="s">
        <v>175</v>
      </c>
      <c r="G38" s="224" t="s">
        <v>144</v>
      </c>
      <c r="H38" s="237"/>
      <c r="I38" s="125" t="s">
        <v>144</v>
      </c>
      <c r="J38" s="179" t="s">
        <v>154</v>
      </c>
      <c r="K38" s="179" t="s">
        <v>157</v>
      </c>
      <c r="L38" s="179" t="s">
        <v>158</v>
      </c>
      <c r="M38" s="54">
        <v>1</v>
      </c>
      <c r="N38" s="91" t="s">
        <v>75</v>
      </c>
      <c r="O38" s="30"/>
      <c r="P38" s="143" t="s">
        <v>174</v>
      </c>
      <c r="Q38" s="30"/>
      <c r="S38" s="30"/>
      <c r="T38" s="86">
        <v>1</v>
      </c>
      <c r="U38" s="179" t="s">
        <v>173</v>
      </c>
      <c r="V38" s="127">
        <v>43344</v>
      </c>
      <c r="W38" s="127">
        <v>43511</v>
      </c>
      <c r="X38" s="81">
        <v>43830</v>
      </c>
      <c r="Y38" s="185" t="s">
        <v>129</v>
      </c>
      <c r="Z38" s="30">
        <v>1</v>
      </c>
      <c r="AA38" s="88">
        <f t="shared" si="5"/>
        <v>1</v>
      </c>
      <c r="AB38" s="89">
        <f t="shared" si="6"/>
        <v>1</v>
      </c>
      <c r="AC38" s="90" t="str">
        <f t="shared" si="7"/>
        <v>OK</v>
      </c>
      <c r="AD38" s="181" t="s">
        <v>130</v>
      </c>
      <c r="AE38" s="184"/>
      <c r="AF38" s="97" t="str">
        <f>IF(AB38=100%,IF(AB38&gt;25%,"CUMPLIDA","PENDIENTE"),IF(AB38&lt;25%,"INCUMPLIDA","PENDIENTE"))</f>
        <v>CUMPLIDA</v>
      </c>
      <c r="AG38" s="81"/>
      <c r="AH38" s="30"/>
      <c r="AI38" s="30"/>
      <c r="AJ38" s="31"/>
      <c r="AK38" s="31"/>
      <c r="AM38" s="30"/>
      <c r="AN38" s="30"/>
      <c r="AO38" s="30"/>
      <c r="AP38" s="30"/>
      <c r="AQ38" s="30"/>
      <c r="AR38" s="31"/>
      <c r="AS38" s="86"/>
      <c r="AU38" s="30"/>
      <c r="AV38" s="30"/>
      <c r="AW38" s="30"/>
      <c r="AX38" s="30"/>
      <c r="AY38" s="30"/>
      <c r="AZ38" s="30"/>
      <c r="BA38" s="30"/>
      <c r="BB38" s="30"/>
      <c r="BC38" s="30"/>
      <c r="BD38" s="30"/>
      <c r="BE38" s="97" t="str">
        <f t="shared" si="8"/>
        <v>CUMPLIDA</v>
      </c>
      <c r="BG38" s="54" t="str">
        <f>IF(AF38="CUMPLIDA","CERRADO","ABIERTO")</f>
        <v>CERRADO</v>
      </c>
      <c r="BH38" s="30"/>
      <c r="BI38" s="222" t="s">
        <v>649</v>
      </c>
      <c r="BJ38" s="219"/>
      <c r="BK38" s="183"/>
      <c r="BL38" s="183"/>
      <c r="BM38" s="183"/>
    </row>
    <row r="39" spans="1:65" s="54" customFormat="1" ht="87" customHeight="1" x14ac:dyDescent="0.25">
      <c r="A39" s="106">
        <v>47</v>
      </c>
      <c r="B39" s="57"/>
      <c r="C39" s="30" t="s">
        <v>137</v>
      </c>
      <c r="E39" s="276" t="s">
        <v>468</v>
      </c>
      <c r="F39" s="106" t="s">
        <v>375</v>
      </c>
      <c r="G39" s="295" t="s">
        <v>366</v>
      </c>
      <c r="H39" s="237"/>
      <c r="I39" s="106" t="s">
        <v>366</v>
      </c>
      <c r="J39" s="146" t="s">
        <v>376</v>
      </c>
      <c r="K39" s="144" t="s">
        <v>387</v>
      </c>
      <c r="L39" s="144" t="s">
        <v>397</v>
      </c>
      <c r="M39" s="150">
        <v>1</v>
      </c>
      <c r="N39" s="91" t="s">
        <v>75</v>
      </c>
      <c r="O39" s="30"/>
      <c r="P39" s="106" t="s">
        <v>408</v>
      </c>
      <c r="Q39" s="30"/>
      <c r="S39" s="30"/>
      <c r="T39" s="86">
        <v>1</v>
      </c>
      <c r="U39" s="151" t="s">
        <v>416</v>
      </c>
      <c r="V39" s="153" t="s">
        <v>426</v>
      </c>
      <c r="W39" s="153" t="s">
        <v>427</v>
      </c>
      <c r="X39" s="81">
        <v>43830</v>
      </c>
      <c r="Y39" s="151" t="s">
        <v>434</v>
      </c>
      <c r="Z39" s="86">
        <v>1</v>
      </c>
      <c r="AA39" s="88">
        <f t="shared" ref="AA39:AA52" si="9">(IF(Z39="","",IF(OR($M39=0,$M39="",$X39=""),"",Z39/$M39)))</f>
        <v>1</v>
      </c>
      <c r="AB39" s="89">
        <f t="shared" ref="AB39:AB52" si="10">(IF(OR($T39="",AA39=""),"",IF(OR($T39=0,AA39=0),0,IF((AA39*100%)/$T39&gt;100%,100%,(AA39*100%)/$T39))))</f>
        <v>1</v>
      </c>
      <c r="AC39" s="90" t="str">
        <f t="shared" ref="AC39:AC52" si="11">IF(Z39="","",IF(AB39&lt;100%, IF(AB39&lt;25%, "ALERTA","EN TERMINO"), IF(AB39=100%, "OK", "EN TERMINO")))</f>
        <v>OK</v>
      </c>
      <c r="AD39" s="186" t="s">
        <v>485</v>
      </c>
      <c r="AE39" s="184"/>
      <c r="AF39" s="97" t="str">
        <f t="shared" ref="AF39:AF52" si="12">IF(AB39=100%,IF(AB39&gt;25%,"CUMPLIDA","PENDIENTE"),IF(AB39&lt;25%,"INCUMPLIDA","PENDIENTE"))</f>
        <v>CUMPLIDA</v>
      </c>
      <c r="AG39" s="81"/>
      <c r="AH39" s="30"/>
      <c r="AI39" s="30"/>
      <c r="AJ39" s="31"/>
      <c r="AK39" s="31"/>
      <c r="AM39" s="30"/>
      <c r="AN39" s="30"/>
      <c r="AO39" s="30"/>
      <c r="AP39" s="30"/>
      <c r="AQ39" s="30"/>
      <c r="AR39" s="31"/>
      <c r="AS39" s="86"/>
      <c r="AU39" s="30"/>
      <c r="AV39" s="30"/>
      <c r="AW39" s="30"/>
      <c r="AX39" s="30"/>
      <c r="AY39" s="30"/>
      <c r="AZ39" s="30"/>
      <c r="BA39" s="30"/>
      <c r="BB39" s="30"/>
      <c r="BC39" s="30"/>
      <c r="BD39" s="30"/>
      <c r="BE39" s="97" t="str">
        <f t="shared" ref="BE39:BE52" si="13">IF(AB39=100%,"CUMPLIDA","INCUMPLIDA")</f>
        <v>CUMPLIDA</v>
      </c>
      <c r="BG39" s="54" t="str">
        <f t="shared" ref="BG39:BG52" si="14">IF(AF39="CUMPLIDA","CERRADO","ABIERTO")</f>
        <v>CERRADO</v>
      </c>
      <c r="BH39" s="30"/>
      <c r="BI39" s="222" t="s">
        <v>650</v>
      </c>
      <c r="BJ39" s="219"/>
      <c r="BK39" s="183"/>
      <c r="BL39" s="183"/>
      <c r="BM39" s="183"/>
    </row>
    <row r="40" spans="1:65" s="54" customFormat="1" ht="35.1" customHeight="1" x14ac:dyDescent="0.25">
      <c r="A40" s="106">
        <v>47</v>
      </c>
      <c r="B40" s="81"/>
      <c r="C40" s="30" t="s">
        <v>137</v>
      </c>
      <c r="E40" s="276"/>
      <c r="F40" s="106" t="s">
        <v>375</v>
      </c>
      <c r="G40" s="295"/>
      <c r="H40" s="237"/>
      <c r="I40" s="106" t="s">
        <v>366</v>
      </c>
      <c r="J40" s="146" t="s">
        <v>376</v>
      </c>
      <c r="K40" s="144" t="s">
        <v>388</v>
      </c>
      <c r="L40" s="144" t="s">
        <v>398</v>
      </c>
      <c r="M40" s="150">
        <v>1</v>
      </c>
      <c r="N40" s="91" t="s">
        <v>75</v>
      </c>
      <c r="O40" s="30"/>
      <c r="P40" s="106" t="s">
        <v>408</v>
      </c>
      <c r="Q40" s="30"/>
      <c r="S40" s="30"/>
      <c r="T40" s="86">
        <v>1</v>
      </c>
      <c r="U40" s="151" t="s">
        <v>417</v>
      </c>
      <c r="V40" s="153" t="s">
        <v>426</v>
      </c>
      <c r="W40" s="153" t="s">
        <v>427</v>
      </c>
      <c r="X40" s="81">
        <v>43830</v>
      </c>
      <c r="Y40" s="151" t="s">
        <v>435</v>
      </c>
      <c r="Z40" s="86">
        <v>1</v>
      </c>
      <c r="AA40" s="88">
        <f t="shared" si="9"/>
        <v>1</v>
      </c>
      <c r="AB40" s="89">
        <f t="shared" si="10"/>
        <v>1</v>
      </c>
      <c r="AC40" s="90" t="str">
        <f t="shared" si="11"/>
        <v>OK</v>
      </c>
      <c r="AD40" s="158" t="s">
        <v>486</v>
      </c>
      <c r="AE40" s="180"/>
      <c r="AF40" s="97" t="str">
        <f t="shared" si="12"/>
        <v>CUMPLIDA</v>
      </c>
      <c r="AG40" s="81"/>
      <c r="AH40" s="30"/>
      <c r="AI40" s="30"/>
      <c r="AJ40" s="31"/>
      <c r="AK40" s="31"/>
      <c r="AM40" s="30"/>
      <c r="AN40" s="30"/>
      <c r="AO40" s="30"/>
      <c r="AP40" s="30"/>
      <c r="AQ40" s="30"/>
      <c r="AR40" s="31"/>
      <c r="AS40" s="86"/>
      <c r="AU40" s="30"/>
      <c r="AV40" s="30"/>
      <c r="AW40" s="30"/>
      <c r="AX40" s="30"/>
      <c r="AY40" s="30"/>
      <c r="AZ40" s="30"/>
      <c r="BA40" s="30"/>
      <c r="BB40" s="30"/>
      <c r="BC40" s="30"/>
      <c r="BD40" s="30"/>
      <c r="BE40" s="97" t="str">
        <f t="shared" si="13"/>
        <v>CUMPLIDA</v>
      </c>
      <c r="BG40" s="54" t="str">
        <f t="shared" si="14"/>
        <v>CERRADO</v>
      </c>
      <c r="BH40" s="100"/>
      <c r="BI40" s="222" t="s">
        <v>651</v>
      </c>
      <c r="BJ40" s="219"/>
      <c r="BK40" s="183"/>
      <c r="BL40" s="183"/>
      <c r="BM40" s="183"/>
    </row>
    <row r="41" spans="1:65" s="54" customFormat="1" ht="35.1" customHeight="1" x14ac:dyDescent="0.25">
      <c r="A41" s="106">
        <v>47</v>
      </c>
      <c r="B41" s="81"/>
      <c r="C41" s="30" t="s">
        <v>137</v>
      </c>
      <c r="E41" s="276"/>
      <c r="F41" s="106" t="s">
        <v>375</v>
      </c>
      <c r="G41" s="106" t="s">
        <v>367</v>
      </c>
      <c r="H41" s="221"/>
      <c r="I41" s="106" t="s">
        <v>367</v>
      </c>
      <c r="J41" s="147" t="s">
        <v>377</v>
      </c>
      <c r="K41" s="144" t="s">
        <v>389</v>
      </c>
      <c r="L41" s="144" t="s">
        <v>399</v>
      </c>
      <c r="M41" s="150">
        <v>1</v>
      </c>
      <c r="N41" s="91" t="s">
        <v>75</v>
      </c>
      <c r="O41" s="30"/>
      <c r="P41" s="106" t="s">
        <v>409</v>
      </c>
      <c r="Q41" s="30"/>
      <c r="S41" s="30"/>
      <c r="T41" s="86">
        <v>1</v>
      </c>
      <c r="U41" s="151" t="s">
        <v>418</v>
      </c>
      <c r="V41" s="153" t="s">
        <v>428</v>
      </c>
      <c r="W41" s="153" t="s">
        <v>429</v>
      </c>
      <c r="X41" s="81">
        <v>43830</v>
      </c>
      <c r="Y41" s="151" t="s">
        <v>436</v>
      </c>
      <c r="Z41" s="86">
        <v>1</v>
      </c>
      <c r="AA41" s="88">
        <f t="shared" si="9"/>
        <v>1</v>
      </c>
      <c r="AB41" s="89">
        <f t="shared" si="10"/>
        <v>1</v>
      </c>
      <c r="AC41" s="90" t="str">
        <f t="shared" si="11"/>
        <v>OK</v>
      </c>
      <c r="AD41" s="171" t="s">
        <v>444</v>
      </c>
      <c r="AE41" s="145"/>
      <c r="AF41" s="97" t="str">
        <f t="shared" si="12"/>
        <v>CUMPLIDA</v>
      </c>
      <c r="AG41" s="81"/>
      <c r="AH41" s="30"/>
      <c r="AI41" s="30"/>
      <c r="AJ41" s="31"/>
      <c r="AK41" s="31"/>
      <c r="AM41" s="30"/>
      <c r="AN41" s="30"/>
      <c r="AO41" s="30"/>
      <c r="AP41" s="30"/>
      <c r="AQ41" s="30"/>
      <c r="AR41" s="31"/>
      <c r="AS41" s="86"/>
      <c r="AU41" s="30"/>
      <c r="AV41" s="30"/>
      <c r="AW41" s="30"/>
      <c r="AX41" s="30"/>
      <c r="AY41" s="30"/>
      <c r="AZ41" s="30"/>
      <c r="BA41" s="30"/>
      <c r="BB41" s="30"/>
      <c r="BC41" s="30"/>
      <c r="BD41" s="30"/>
      <c r="BE41" s="97" t="str">
        <f t="shared" si="13"/>
        <v>CUMPLIDA</v>
      </c>
      <c r="BG41" s="241" t="s">
        <v>653</v>
      </c>
      <c r="BH41" s="30"/>
      <c r="BI41" s="245" t="s">
        <v>658</v>
      </c>
      <c r="BJ41" s="220"/>
      <c r="BK41" s="183"/>
      <c r="BL41" s="183"/>
      <c r="BM41" s="183"/>
    </row>
    <row r="42" spans="1:65" s="54" customFormat="1" ht="35.1" customHeight="1" x14ac:dyDescent="0.25">
      <c r="A42" s="106">
        <v>47</v>
      </c>
      <c r="B42" s="81"/>
      <c r="C42" s="30" t="s">
        <v>137</v>
      </c>
      <c r="E42" s="276"/>
      <c r="F42" s="106" t="s">
        <v>375</v>
      </c>
      <c r="G42" s="225" t="s">
        <v>368</v>
      </c>
      <c r="H42" s="221"/>
      <c r="I42" s="106" t="s">
        <v>368</v>
      </c>
      <c r="J42" s="147" t="s">
        <v>378</v>
      </c>
      <c r="K42" s="144" t="s">
        <v>390</v>
      </c>
      <c r="L42" s="144" t="s">
        <v>400</v>
      </c>
      <c r="M42" s="150">
        <v>1</v>
      </c>
      <c r="N42" s="91" t="s">
        <v>75</v>
      </c>
      <c r="O42" s="30"/>
      <c r="P42" s="106" t="s">
        <v>410</v>
      </c>
      <c r="Q42" s="30"/>
      <c r="S42" s="30"/>
      <c r="T42" s="86">
        <v>1</v>
      </c>
      <c r="U42" s="151" t="s">
        <v>419</v>
      </c>
      <c r="V42" s="153" t="s">
        <v>426</v>
      </c>
      <c r="W42" s="153" t="s">
        <v>427</v>
      </c>
      <c r="X42" s="81">
        <v>43830</v>
      </c>
      <c r="Y42" s="151" t="s">
        <v>443</v>
      </c>
      <c r="Z42" s="86">
        <v>1</v>
      </c>
      <c r="AA42" s="88">
        <f t="shared" si="9"/>
        <v>1</v>
      </c>
      <c r="AB42" s="89">
        <f t="shared" si="10"/>
        <v>1</v>
      </c>
      <c r="AC42" s="90" t="str">
        <f t="shared" si="11"/>
        <v>OK</v>
      </c>
      <c r="AD42" s="158" t="s">
        <v>445</v>
      </c>
      <c r="AE42" s="145"/>
      <c r="AF42" s="97" t="str">
        <f t="shared" si="12"/>
        <v>CUMPLIDA</v>
      </c>
      <c r="AG42" s="81"/>
      <c r="AH42" s="30"/>
      <c r="AI42" s="30"/>
      <c r="AJ42" s="31"/>
      <c r="AK42" s="31"/>
      <c r="AM42" s="30"/>
      <c r="AN42" s="30"/>
      <c r="AO42" s="30"/>
      <c r="AP42" s="30"/>
      <c r="AQ42" s="30"/>
      <c r="AR42" s="31"/>
      <c r="AS42" s="86"/>
      <c r="AU42" s="30"/>
      <c r="AV42" s="30"/>
      <c r="AW42" s="30"/>
      <c r="AX42" s="30"/>
      <c r="AY42" s="30"/>
      <c r="AZ42" s="30"/>
      <c r="BA42" s="30"/>
      <c r="BB42" s="30"/>
      <c r="BC42" s="30"/>
      <c r="BD42" s="30"/>
      <c r="BE42" s="97" t="str">
        <f t="shared" si="13"/>
        <v>CUMPLIDA</v>
      </c>
      <c r="BG42" s="244" t="str">
        <f t="shared" si="14"/>
        <v>CERRADO</v>
      </c>
      <c r="BH42" s="30"/>
      <c r="BI42" s="222" t="s">
        <v>651</v>
      </c>
      <c r="BJ42" s="220"/>
      <c r="BK42" s="183"/>
      <c r="BL42" s="183"/>
      <c r="BM42" s="183"/>
    </row>
    <row r="43" spans="1:65" s="54" customFormat="1" ht="35.1" customHeight="1" x14ac:dyDescent="0.25">
      <c r="A43" s="106">
        <v>47</v>
      </c>
      <c r="B43" s="81"/>
      <c r="C43" s="30" t="s">
        <v>137</v>
      </c>
      <c r="E43" s="276"/>
      <c r="F43" s="106" t="s">
        <v>375</v>
      </c>
      <c r="G43" s="295" t="s">
        <v>369</v>
      </c>
      <c r="H43" s="221"/>
      <c r="I43" s="106" t="s">
        <v>369</v>
      </c>
      <c r="J43" s="147" t="s">
        <v>379</v>
      </c>
      <c r="K43" s="144" t="s">
        <v>391</v>
      </c>
      <c r="L43" s="144" t="s">
        <v>401</v>
      </c>
      <c r="M43" s="150">
        <v>1</v>
      </c>
      <c r="N43" s="91" t="s">
        <v>75</v>
      </c>
      <c r="O43" s="30"/>
      <c r="P43" s="106" t="s">
        <v>411</v>
      </c>
      <c r="Q43" s="30"/>
      <c r="S43" s="30"/>
      <c r="T43" s="86">
        <v>1</v>
      </c>
      <c r="U43" s="151" t="s">
        <v>420</v>
      </c>
      <c r="V43" s="153" t="s">
        <v>430</v>
      </c>
      <c r="W43" s="153" t="s">
        <v>429</v>
      </c>
      <c r="X43" s="81">
        <v>43830</v>
      </c>
      <c r="Y43" s="151" t="s">
        <v>437</v>
      </c>
      <c r="Z43" s="86">
        <v>1</v>
      </c>
      <c r="AA43" s="88">
        <f t="shared" si="9"/>
        <v>1</v>
      </c>
      <c r="AB43" s="89">
        <f t="shared" si="10"/>
        <v>1</v>
      </c>
      <c r="AC43" s="90" t="str">
        <f t="shared" si="11"/>
        <v>OK</v>
      </c>
      <c r="AD43" s="158" t="s">
        <v>495</v>
      </c>
      <c r="AE43" s="145"/>
      <c r="AF43" s="97" t="str">
        <f t="shared" si="12"/>
        <v>CUMPLIDA</v>
      </c>
      <c r="AG43" s="81"/>
      <c r="AH43" s="30"/>
      <c r="AI43" s="30"/>
      <c r="AJ43" s="31"/>
      <c r="AK43" s="31"/>
      <c r="AM43" s="30"/>
      <c r="AN43" s="30"/>
      <c r="AO43" s="30"/>
      <c r="AP43" s="30"/>
      <c r="AQ43" s="30"/>
      <c r="AR43" s="31"/>
      <c r="AS43" s="86"/>
      <c r="AU43" s="30"/>
      <c r="AV43" s="30"/>
      <c r="AW43" s="30"/>
      <c r="AX43" s="30"/>
      <c r="AY43" s="30"/>
      <c r="AZ43" s="30"/>
      <c r="BA43" s="30"/>
      <c r="BB43" s="30"/>
      <c r="BC43" s="30"/>
      <c r="BD43" s="30"/>
      <c r="BE43" s="97" t="str">
        <f t="shared" si="13"/>
        <v>CUMPLIDA</v>
      </c>
      <c r="BG43" s="244" t="str">
        <f t="shared" si="14"/>
        <v>CERRADO</v>
      </c>
      <c r="BH43" s="30"/>
      <c r="BI43" s="222" t="s">
        <v>651</v>
      </c>
      <c r="BJ43" s="220"/>
      <c r="BK43" s="183"/>
      <c r="BL43" s="183"/>
      <c r="BM43" s="183"/>
    </row>
    <row r="44" spans="1:65" s="54" customFormat="1" ht="35.1" customHeight="1" x14ac:dyDescent="0.25">
      <c r="A44" s="106">
        <v>47</v>
      </c>
      <c r="B44" s="81"/>
      <c r="C44" s="30" t="s">
        <v>137</v>
      </c>
      <c r="E44" s="276"/>
      <c r="F44" s="106" t="s">
        <v>375</v>
      </c>
      <c r="G44" s="295"/>
      <c r="H44" s="221"/>
      <c r="I44" s="106" t="s">
        <v>369</v>
      </c>
      <c r="J44" s="147" t="s">
        <v>379</v>
      </c>
      <c r="K44" s="144" t="s">
        <v>392</v>
      </c>
      <c r="L44" s="144" t="s">
        <v>402</v>
      </c>
      <c r="M44" s="150">
        <v>1</v>
      </c>
      <c r="N44" s="91" t="s">
        <v>75</v>
      </c>
      <c r="O44" s="30"/>
      <c r="P44" s="106" t="s">
        <v>412</v>
      </c>
      <c r="Q44" s="30"/>
      <c r="S44" s="30"/>
      <c r="T44" s="86">
        <v>1</v>
      </c>
      <c r="U44" s="151" t="s">
        <v>421</v>
      </c>
      <c r="V44" s="153" t="s">
        <v>430</v>
      </c>
      <c r="W44" s="154" t="s">
        <v>427</v>
      </c>
      <c r="X44" s="81">
        <v>43830</v>
      </c>
      <c r="Y44" s="151" t="s">
        <v>438</v>
      </c>
      <c r="Z44" s="86">
        <v>1</v>
      </c>
      <c r="AA44" s="88">
        <f t="shared" si="9"/>
        <v>1</v>
      </c>
      <c r="AB44" s="89">
        <f t="shared" si="10"/>
        <v>1</v>
      </c>
      <c r="AC44" s="90" t="str">
        <f t="shared" si="11"/>
        <v>OK</v>
      </c>
      <c r="AD44" s="158" t="s">
        <v>446</v>
      </c>
      <c r="AE44" s="145"/>
      <c r="AF44" s="97" t="str">
        <f t="shared" si="12"/>
        <v>CUMPLIDA</v>
      </c>
      <c r="AG44" s="81"/>
      <c r="AH44" s="30"/>
      <c r="AI44" s="30"/>
      <c r="AJ44" s="31"/>
      <c r="AK44" s="31"/>
      <c r="AM44" s="30"/>
      <c r="AN44" s="30"/>
      <c r="AO44" s="30"/>
      <c r="AP44" s="30"/>
      <c r="AQ44" s="30"/>
      <c r="AR44" s="31"/>
      <c r="AS44" s="86"/>
      <c r="AU44" s="30"/>
      <c r="AV44" s="30"/>
      <c r="AW44" s="30"/>
      <c r="AX44" s="30"/>
      <c r="AY44" s="30"/>
      <c r="AZ44" s="30"/>
      <c r="BA44" s="30"/>
      <c r="BB44" s="30"/>
      <c r="BC44" s="30"/>
      <c r="BD44" s="30"/>
      <c r="BE44" s="97" t="str">
        <f t="shared" si="13"/>
        <v>CUMPLIDA</v>
      </c>
      <c r="BG44" s="244" t="str">
        <f t="shared" si="14"/>
        <v>CERRADO</v>
      </c>
      <c r="BH44" s="30"/>
      <c r="BI44" s="222" t="s">
        <v>651</v>
      </c>
      <c r="BJ44" s="220"/>
      <c r="BK44" s="183"/>
      <c r="BL44" s="183"/>
      <c r="BM44" s="183"/>
    </row>
    <row r="45" spans="1:65" s="54" customFormat="1" ht="35.1" customHeight="1" x14ac:dyDescent="0.2">
      <c r="A45" s="106">
        <v>47</v>
      </c>
      <c r="B45" s="81"/>
      <c r="C45" s="30" t="s">
        <v>137</v>
      </c>
      <c r="E45" s="276"/>
      <c r="F45" s="106" t="s">
        <v>375</v>
      </c>
      <c r="G45" s="225" t="s">
        <v>370</v>
      </c>
      <c r="H45" s="221"/>
      <c r="I45" s="106" t="s">
        <v>370</v>
      </c>
      <c r="J45" s="148" t="s">
        <v>380</v>
      </c>
      <c r="K45" s="144" t="s">
        <v>393</v>
      </c>
      <c r="L45" s="144" t="s">
        <v>403</v>
      </c>
      <c r="M45" s="150">
        <v>1</v>
      </c>
      <c r="N45" s="91" t="s">
        <v>75</v>
      </c>
      <c r="O45" s="30"/>
      <c r="P45" s="106" t="s">
        <v>413</v>
      </c>
      <c r="Q45" s="30"/>
      <c r="S45" s="30"/>
      <c r="T45" s="86">
        <v>1</v>
      </c>
      <c r="U45" s="151" t="s">
        <v>422</v>
      </c>
      <c r="V45" s="153" t="s">
        <v>430</v>
      </c>
      <c r="W45" s="153" t="s">
        <v>427</v>
      </c>
      <c r="X45" s="81">
        <v>43830</v>
      </c>
      <c r="Y45" s="151" t="s">
        <v>439</v>
      </c>
      <c r="Z45" s="86">
        <v>1</v>
      </c>
      <c r="AA45" s="88">
        <f t="shared" si="9"/>
        <v>1</v>
      </c>
      <c r="AB45" s="89">
        <f t="shared" si="10"/>
        <v>1</v>
      </c>
      <c r="AC45" s="90" t="str">
        <f t="shared" si="11"/>
        <v>OK</v>
      </c>
      <c r="AD45" s="204" t="s">
        <v>487</v>
      </c>
      <c r="AE45" s="30"/>
      <c r="AF45" s="97" t="str">
        <f t="shared" si="12"/>
        <v>CUMPLIDA</v>
      </c>
      <c r="AG45" s="81"/>
      <c r="AH45" s="30"/>
      <c r="AI45" s="30"/>
      <c r="AJ45" s="31"/>
      <c r="AK45" s="31"/>
      <c r="AM45" s="30"/>
      <c r="AN45" s="30"/>
      <c r="AO45" s="30"/>
      <c r="AP45" s="30"/>
      <c r="AQ45" s="30"/>
      <c r="AR45" s="31"/>
      <c r="AS45" s="86"/>
      <c r="AU45" s="30"/>
      <c r="AV45" s="30"/>
      <c r="AW45" s="30"/>
      <c r="AX45" s="30"/>
      <c r="AY45" s="30"/>
      <c r="AZ45" s="30"/>
      <c r="BA45" s="30"/>
      <c r="BB45" s="30"/>
      <c r="BC45" s="30"/>
      <c r="BD45" s="30"/>
      <c r="BE45" s="97" t="str">
        <f t="shared" si="13"/>
        <v>CUMPLIDA</v>
      </c>
      <c r="BG45" s="244" t="str">
        <f t="shared" si="14"/>
        <v>CERRADO</v>
      </c>
      <c r="BI45" s="222" t="s">
        <v>651</v>
      </c>
      <c r="BJ45" s="220"/>
      <c r="BK45" s="183"/>
      <c r="BL45" s="183"/>
      <c r="BM45" s="183"/>
    </row>
    <row r="46" spans="1:65" s="54" customFormat="1" ht="35.1" customHeight="1" x14ac:dyDescent="0.25">
      <c r="A46" s="106">
        <v>47</v>
      </c>
      <c r="B46" s="81"/>
      <c r="C46" s="30" t="s">
        <v>137</v>
      </c>
      <c r="E46" s="276"/>
      <c r="F46" s="106" t="s">
        <v>375</v>
      </c>
      <c r="G46" s="106" t="s">
        <v>371</v>
      </c>
      <c r="H46" s="221"/>
      <c r="I46" s="144" t="s">
        <v>381</v>
      </c>
      <c r="J46" s="217" t="s">
        <v>492</v>
      </c>
      <c r="K46" s="144" t="s">
        <v>394</v>
      </c>
      <c r="L46" s="144" t="s">
        <v>404</v>
      </c>
      <c r="M46" s="150">
        <v>1</v>
      </c>
      <c r="N46" s="91" t="s">
        <v>75</v>
      </c>
      <c r="O46" s="30"/>
      <c r="P46" s="106" t="s">
        <v>292</v>
      </c>
      <c r="Q46" s="30"/>
      <c r="S46" s="30"/>
      <c r="T46" s="86">
        <v>1</v>
      </c>
      <c r="U46" s="151" t="s">
        <v>423</v>
      </c>
      <c r="V46" s="153" t="s">
        <v>428</v>
      </c>
      <c r="W46" s="153" t="s">
        <v>429</v>
      </c>
      <c r="X46" s="81">
        <v>43830</v>
      </c>
      <c r="Y46" s="151" t="s">
        <v>440</v>
      </c>
      <c r="Z46" s="86">
        <v>1</v>
      </c>
      <c r="AA46" s="88">
        <f t="shared" si="9"/>
        <v>1</v>
      </c>
      <c r="AB46" s="89">
        <f t="shared" si="10"/>
        <v>1</v>
      </c>
      <c r="AC46" s="90" t="str">
        <f t="shared" si="11"/>
        <v>OK</v>
      </c>
      <c r="AD46" s="158" t="s">
        <v>447</v>
      </c>
      <c r="AE46" s="30"/>
      <c r="AF46" s="97" t="s">
        <v>655</v>
      </c>
      <c r="AG46" s="81"/>
      <c r="AH46" s="30"/>
      <c r="AI46" s="30"/>
      <c r="AJ46" s="31"/>
      <c r="AK46" s="31"/>
      <c r="AM46" s="30"/>
      <c r="AN46" s="30"/>
      <c r="AO46" s="30"/>
      <c r="AP46" s="30"/>
      <c r="AQ46" s="30"/>
      <c r="AR46" s="31"/>
      <c r="AS46" s="86"/>
      <c r="AU46" s="30"/>
      <c r="AV46" s="30"/>
      <c r="AW46" s="30"/>
      <c r="AX46" s="30"/>
      <c r="AY46" s="30"/>
      <c r="AZ46" s="30"/>
      <c r="BA46" s="30"/>
      <c r="BB46" s="30"/>
      <c r="BC46" s="30"/>
      <c r="BD46" s="30"/>
      <c r="BE46" s="97" t="str">
        <f t="shared" si="13"/>
        <v>CUMPLIDA</v>
      </c>
      <c r="BG46" s="241" t="s">
        <v>653</v>
      </c>
      <c r="BI46" s="245" t="s">
        <v>659</v>
      </c>
      <c r="BJ46" s="220"/>
      <c r="BK46" s="183"/>
      <c r="BL46" s="183"/>
      <c r="BM46" s="183"/>
    </row>
    <row r="47" spans="1:65" s="54" customFormat="1" ht="35.1" customHeight="1" x14ac:dyDescent="0.25">
      <c r="A47" s="106">
        <v>47</v>
      </c>
      <c r="B47" s="81"/>
      <c r="C47" s="30" t="s">
        <v>137</v>
      </c>
      <c r="E47" s="276"/>
      <c r="F47" s="106" t="s">
        <v>375</v>
      </c>
      <c r="G47" s="106" t="s">
        <v>372</v>
      </c>
      <c r="H47" s="221"/>
      <c r="I47" s="144" t="s">
        <v>382</v>
      </c>
      <c r="J47" s="217" t="s">
        <v>493</v>
      </c>
      <c r="K47" s="144" t="s">
        <v>395</v>
      </c>
      <c r="L47" s="144" t="s">
        <v>405</v>
      </c>
      <c r="M47" s="150">
        <v>1</v>
      </c>
      <c r="N47" s="91" t="s">
        <v>75</v>
      </c>
      <c r="O47" s="30"/>
      <c r="P47" s="106" t="s">
        <v>409</v>
      </c>
      <c r="Q47" s="30"/>
      <c r="S47" s="30"/>
      <c r="T47" s="86">
        <v>1</v>
      </c>
      <c r="U47" s="151" t="s">
        <v>424</v>
      </c>
      <c r="V47" s="153" t="s">
        <v>431</v>
      </c>
      <c r="W47" s="153" t="s">
        <v>432</v>
      </c>
      <c r="X47" s="81">
        <v>43830</v>
      </c>
      <c r="Y47" s="151" t="s">
        <v>441</v>
      </c>
      <c r="Z47" s="86">
        <v>1</v>
      </c>
      <c r="AA47" s="88">
        <f t="shared" si="9"/>
        <v>1</v>
      </c>
      <c r="AB47" s="89">
        <f t="shared" si="10"/>
        <v>1</v>
      </c>
      <c r="AC47" s="90" t="str">
        <f t="shared" si="11"/>
        <v>OK</v>
      </c>
      <c r="AD47" s="158" t="s">
        <v>448</v>
      </c>
      <c r="AE47" s="30"/>
      <c r="AF47" s="97" t="s">
        <v>655</v>
      </c>
      <c r="AG47" s="81"/>
      <c r="AH47" s="30"/>
      <c r="AI47" s="30"/>
      <c r="AJ47" s="31"/>
      <c r="AK47" s="31"/>
      <c r="AM47" s="30"/>
      <c r="AN47" s="30"/>
      <c r="AO47" s="30"/>
      <c r="AP47" s="30"/>
      <c r="AQ47" s="30"/>
      <c r="AR47" s="31"/>
      <c r="AS47" s="86"/>
      <c r="AU47" s="30"/>
      <c r="AV47" s="30"/>
      <c r="AW47" s="30"/>
      <c r="AX47" s="30"/>
      <c r="AY47" s="30"/>
      <c r="AZ47" s="30"/>
      <c r="BA47" s="30"/>
      <c r="BB47" s="30"/>
      <c r="BC47" s="30"/>
      <c r="BD47" s="30"/>
      <c r="BE47" s="97" t="str">
        <f t="shared" si="13"/>
        <v>CUMPLIDA</v>
      </c>
      <c r="BG47" s="241" t="s">
        <v>653</v>
      </c>
      <c r="BI47" s="245" t="s">
        <v>659</v>
      </c>
      <c r="BJ47" s="220"/>
      <c r="BK47" s="183"/>
      <c r="BL47" s="183"/>
      <c r="BM47" s="183"/>
    </row>
    <row r="48" spans="1:65" s="54" customFormat="1" ht="35.1" customHeight="1" x14ac:dyDescent="0.25">
      <c r="A48" s="106">
        <v>47</v>
      </c>
      <c r="B48" s="81"/>
      <c r="C48" s="30" t="s">
        <v>137</v>
      </c>
      <c r="E48" s="276"/>
      <c r="F48" s="106" t="s">
        <v>375</v>
      </c>
      <c r="G48" s="106" t="s">
        <v>373</v>
      </c>
      <c r="H48" s="221"/>
      <c r="I48" s="144" t="s">
        <v>383</v>
      </c>
      <c r="J48" s="217" t="s">
        <v>494</v>
      </c>
      <c r="K48" s="144" t="s">
        <v>396</v>
      </c>
      <c r="L48" s="144" t="s">
        <v>406</v>
      </c>
      <c r="M48" s="150">
        <v>1</v>
      </c>
      <c r="N48" s="91" t="s">
        <v>75</v>
      </c>
      <c r="O48" s="30"/>
      <c r="P48" s="106" t="s">
        <v>414</v>
      </c>
      <c r="Q48" s="30"/>
      <c r="S48" s="30"/>
      <c r="T48" s="86">
        <v>1</v>
      </c>
      <c r="U48" s="151" t="s">
        <v>425</v>
      </c>
      <c r="V48" s="153" t="s">
        <v>431</v>
      </c>
      <c r="W48" s="153" t="s">
        <v>433</v>
      </c>
      <c r="X48" s="81">
        <v>43830</v>
      </c>
      <c r="Y48" s="151" t="s">
        <v>442</v>
      </c>
      <c r="Z48" s="86">
        <v>0.3</v>
      </c>
      <c r="AA48" s="88">
        <f t="shared" si="9"/>
        <v>0.3</v>
      </c>
      <c r="AB48" s="89">
        <f t="shared" si="10"/>
        <v>0.3</v>
      </c>
      <c r="AC48" s="90" t="str">
        <f t="shared" si="11"/>
        <v>EN TERMINO</v>
      </c>
      <c r="AD48" s="171" t="s">
        <v>496</v>
      </c>
      <c r="AE48" s="30"/>
      <c r="AF48" s="97" t="str">
        <f t="shared" si="12"/>
        <v>PENDIENTE</v>
      </c>
      <c r="AG48" s="81"/>
      <c r="AH48" s="30"/>
      <c r="AI48" s="30"/>
      <c r="AJ48" s="31"/>
      <c r="AK48" s="31"/>
      <c r="AM48" s="30"/>
      <c r="AN48" s="30"/>
      <c r="AO48" s="30"/>
      <c r="AP48" s="30"/>
      <c r="AQ48" s="30"/>
      <c r="AR48" s="31"/>
      <c r="AS48" s="86"/>
      <c r="AU48" s="30"/>
      <c r="AV48" s="30"/>
      <c r="AW48" s="30"/>
      <c r="AX48" s="30"/>
      <c r="AY48" s="30"/>
      <c r="AZ48" s="30"/>
      <c r="BA48" s="30"/>
      <c r="BB48" s="30"/>
      <c r="BC48" s="30"/>
      <c r="BD48" s="30"/>
      <c r="BE48" s="97" t="str">
        <f t="shared" si="13"/>
        <v>INCUMPLIDA</v>
      </c>
      <c r="BG48" s="54" t="str">
        <f t="shared" si="14"/>
        <v>ABIERTO</v>
      </c>
      <c r="BI48" s="245" t="s">
        <v>658</v>
      </c>
      <c r="BJ48" s="220"/>
      <c r="BK48" s="183"/>
      <c r="BL48" s="183"/>
      <c r="BM48" s="183"/>
    </row>
    <row r="49" spans="1:65" s="54" customFormat="1" ht="35.1" customHeight="1" x14ac:dyDescent="0.25">
      <c r="A49" s="106">
        <v>47</v>
      </c>
      <c r="B49" s="81"/>
      <c r="C49" s="30" t="s">
        <v>137</v>
      </c>
      <c r="E49" s="276"/>
      <c r="F49" s="106" t="s">
        <v>375</v>
      </c>
      <c r="G49" s="106" t="s">
        <v>374</v>
      </c>
      <c r="H49" s="221"/>
      <c r="I49" s="144" t="s">
        <v>384</v>
      </c>
      <c r="J49" s="217" t="s">
        <v>494</v>
      </c>
      <c r="K49" s="144" t="s">
        <v>396</v>
      </c>
      <c r="L49" s="144" t="s">
        <v>406</v>
      </c>
      <c r="M49" s="150">
        <v>1</v>
      </c>
      <c r="N49" s="91" t="s">
        <v>75</v>
      </c>
      <c r="O49" s="30"/>
      <c r="P49" s="106" t="s">
        <v>414</v>
      </c>
      <c r="Q49" s="30"/>
      <c r="S49" s="30"/>
      <c r="T49" s="86">
        <v>1</v>
      </c>
      <c r="U49" s="151" t="s">
        <v>425</v>
      </c>
      <c r="V49" s="153" t="s">
        <v>431</v>
      </c>
      <c r="W49" s="153" t="s">
        <v>433</v>
      </c>
      <c r="X49" s="81">
        <v>43830</v>
      </c>
      <c r="Y49" s="151" t="s">
        <v>442</v>
      </c>
      <c r="Z49" s="86">
        <v>0.3</v>
      </c>
      <c r="AA49" s="88">
        <f t="shared" si="9"/>
        <v>0.3</v>
      </c>
      <c r="AB49" s="89">
        <f t="shared" si="10"/>
        <v>0.3</v>
      </c>
      <c r="AC49" s="90" t="str">
        <f t="shared" si="11"/>
        <v>EN TERMINO</v>
      </c>
      <c r="AD49" s="171" t="s">
        <v>497</v>
      </c>
      <c r="AE49" s="30"/>
      <c r="AF49" s="97" t="str">
        <f t="shared" si="12"/>
        <v>PENDIENTE</v>
      </c>
      <c r="AG49" s="81"/>
      <c r="AH49" s="30"/>
      <c r="AI49" s="30"/>
      <c r="AJ49" s="31"/>
      <c r="AK49" s="31"/>
      <c r="AM49" s="30"/>
      <c r="AN49" s="30"/>
      <c r="AO49" s="30"/>
      <c r="AP49" s="30"/>
      <c r="AQ49" s="30"/>
      <c r="AR49" s="31"/>
      <c r="AS49" s="86"/>
      <c r="AU49" s="30"/>
      <c r="AV49" s="30"/>
      <c r="AW49" s="30"/>
      <c r="AX49" s="30"/>
      <c r="AY49" s="30"/>
      <c r="AZ49" s="30"/>
      <c r="BA49" s="30"/>
      <c r="BB49" s="30"/>
      <c r="BC49" s="30"/>
      <c r="BD49" s="30"/>
      <c r="BE49" s="97" t="str">
        <f t="shared" si="13"/>
        <v>INCUMPLIDA</v>
      </c>
      <c r="BG49" s="54" t="str">
        <f t="shared" si="14"/>
        <v>ABIERTO</v>
      </c>
      <c r="BI49" s="245" t="s">
        <v>658</v>
      </c>
      <c r="BJ49" s="220"/>
      <c r="BK49" s="183"/>
      <c r="BL49" s="183"/>
      <c r="BM49" s="183"/>
    </row>
    <row r="50" spans="1:65" s="54" customFormat="1" ht="35.1" hidden="1" customHeight="1" x14ac:dyDescent="0.25">
      <c r="A50" s="143">
        <v>44</v>
      </c>
      <c r="B50" s="81"/>
      <c r="C50" s="30" t="s">
        <v>137</v>
      </c>
      <c r="E50" s="276" t="s">
        <v>469</v>
      </c>
      <c r="F50" s="143" t="s">
        <v>375</v>
      </c>
      <c r="G50" s="143" t="s">
        <v>138</v>
      </c>
      <c r="H50" s="221"/>
      <c r="I50" s="143" t="s">
        <v>138</v>
      </c>
      <c r="J50" s="149" t="s">
        <v>385</v>
      </c>
      <c r="K50" s="145" t="s">
        <v>81</v>
      </c>
      <c r="L50" s="145" t="s">
        <v>407</v>
      </c>
      <c r="M50" s="143">
        <v>2</v>
      </c>
      <c r="N50" s="91" t="s">
        <v>75</v>
      </c>
      <c r="O50" s="30"/>
      <c r="P50" s="143" t="s">
        <v>415</v>
      </c>
      <c r="Q50" s="30"/>
      <c r="S50" s="30"/>
      <c r="T50" s="86">
        <v>1</v>
      </c>
      <c r="U50" s="152" t="s">
        <v>82</v>
      </c>
      <c r="V50" s="218">
        <v>43709</v>
      </c>
      <c r="W50" s="218">
        <v>43830</v>
      </c>
      <c r="X50" s="81">
        <v>43830</v>
      </c>
      <c r="Y50" s="151" t="s">
        <v>86</v>
      </c>
      <c r="Z50" s="54">
        <v>2</v>
      </c>
      <c r="AA50" s="88">
        <f t="shared" si="9"/>
        <v>1</v>
      </c>
      <c r="AB50" s="89">
        <f t="shared" si="10"/>
        <v>1</v>
      </c>
      <c r="AC50" s="90" t="str">
        <f t="shared" si="11"/>
        <v>OK</v>
      </c>
      <c r="AD50" s="186" t="s">
        <v>451</v>
      </c>
      <c r="AE50" s="108"/>
      <c r="AF50" s="97" t="str">
        <f t="shared" si="12"/>
        <v>CUMPLIDA</v>
      </c>
      <c r="AG50" s="81"/>
      <c r="AH50" s="30"/>
      <c r="AI50" s="30"/>
      <c r="AJ50" s="31"/>
      <c r="AK50" s="31"/>
      <c r="AM50" s="30"/>
      <c r="AN50" s="30"/>
      <c r="AO50" s="30"/>
      <c r="AP50" s="30"/>
      <c r="AQ50" s="30"/>
      <c r="AR50" s="31"/>
      <c r="AS50" s="86"/>
      <c r="AU50" s="30"/>
      <c r="AV50" s="30"/>
      <c r="AW50" s="30"/>
      <c r="AX50" s="30"/>
      <c r="AY50" s="30"/>
      <c r="AZ50" s="30"/>
      <c r="BA50" s="30"/>
      <c r="BB50" s="30"/>
      <c r="BC50" s="30"/>
      <c r="BD50" s="30"/>
      <c r="BE50" s="97" t="str">
        <f t="shared" si="13"/>
        <v>CUMPLIDA</v>
      </c>
      <c r="BG50" s="226" t="s">
        <v>652</v>
      </c>
      <c r="BI50" s="246" t="s">
        <v>660</v>
      </c>
      <c r="BJ50" s="220"/>
      <c r="BK50" s="183"/>
      <c r="BL50" s="183"/>
      <c r="BM50" s="183"/>
    </row>
    <row r="51" spans="1:65" s="54" customFormat="1" ht="35.1" hidden="1" customHeight="1" x14ac:dyDescent="0.25">
      <c r="A51" s="143">
        <v>44</v>
      </c>
      <c r="B51" s="81"/>
      <c r="C51" s="30" t="s">
        <v>137</v>
      </c>
      <c r="E51" s="276"/>
      <c r="F51" s="143" t="s">
        <v>375</v>
      </c>
      <c r="G51" s="143" t="s">
        <v>139</v>
      </c>
      <c r="H51" s="221"/>
      <c r="I51" s="143" t="s">
        <v>139</v>
      </c>
      <c r="J51" s="149" t="s">
        <v>386</v>
      </c>
      <c r="K51" s="145" t="s">
        <v>81</v>
      </c>
      <c r="L51" s="145" t="s">
        <v>407</v>
      </c>
      <c r="M51" s="143">
        <v>2</v>
      </c>
      <c r="N51" s="91" t="s">
        <v>75</v>
      </c>
      <c r="O51" s="30"/>
      <c r="P51" s="143" t="s">
        <v>415</v>
      </c>
      <c r="Q51" s="30"/>
      <c r="S51" s="30"/>
      <c r="T51" s="86">
        <v>1</v>
      </c>
      <c r="U51" s="152" t="s">
        <v>82</v>
      </c>
      <c r="V51" s="218">
        <v>43710</v>
      </c>
      <c r="W51" s="218">
        <v>43831</v>
      </c>
      <c r="X51" s="81">
        <v>43830</v>
      </c>
      <c r="Y51" s="151" t="s">
        <v>86</v>
      </c>
      <c r="Z51" s="54">
        <v>2</v>
      </c>
      <c r="AA51" s="88">
        <f t="shared" si="9"/>
        <v>1</v>
      </c>
      <c r="AB51" s="89">
        <f t="shared" si="10"/>
        <v>1</v>
      </c>
      <c r="AC51" s="90" t="str">
        <f t="shared" si="11"/>
        <v>OK</v>
      </c>
      <c r="AD51" s="181" t="s">
        <v>450</v>
      </c>
      <c r="AE51" s="108"/>
      <c r="AF51" s="97" t="str">
        <f t="shared" si="12"/>
        <v>CUMPLIDA</v>
      </c>
      <c r="AG51" s="81"/>
      <c r="AH51" s="30"/>
      <c r="AI51" s="30"/>
      <c r="AJ51" s="31"/>
      <c r="AK51" s="31"/>
      <c r="AM51" s="30"/>
      <c r="AN51" s="30"/>
      <c r="AO51" s="30"/>
      <c r="AP51" s="30"/>
      <c r="AQ51" s="30"/>
      <c r="AR51" s="31"/>
      <c r="AS51" s="86"/>
      <c r="AU51" s="30"/>
      <c r="AV51" s="30"/>
      <c r="AW51" s="30"/>
      <c r="AX51" s="30"/>
      <c r="AY51" s="30"/>
      <c r="AZ51" s="30"/>
      <c r="BA51" s="30"/>
      <c r="BB51" s="30"/>
      <c r="BC51" s="30"/>
      <c r="BD51" s="30"/>
      <c r="BE51" s="97" t="str">
        <f t="shared" si="13"/>
        <v>CUMPLIDA</v>
      </c>
      <c r="BG51" s="226" t="s">
        <v>652</v>
      </c>
      <c r="BI51" s="246" t="s">
        <v>660</v>
      </c>
      <c r="BJ51" s="220"/>
      <c r="BK51" s="183"/>
      <c r="BL51" s="183"/>
      <c r="BM51" s="183"/>
    </row>
    <row r="52" spans="1:65" s="54" customFormat="1" ht="35.1" hidden="1" customHeight="1" x14ac:dyDescent="0.25">
      <c r="A52" s="143">
        <v>44</v>
      </c>
      <c r="B52" s="81"/>
      <c r="C52" s="30" t="s">
        <v>137</v>
      </c>
      <c r="E52" s="276"/>
      <c r="F52" s="143" t="s">
        <v>375</v>
      </c>
      <c r="G52" s="143" t="s">
        <v>140</v>
      </c>
      <c r="H52" s="220"/>
      <c r="I52" s="143" t="s">
        <v>140</v>
      </c>
      <c r="J52" s="149" t="s">
        <v>96</v>
      </c>
      <c r="K52" s="145" t="s">
        <v>97</v>
      </c>
      <c r="L52" s="145" t="s">
        <v>76</v>
      </c>
      <c r="M52" s="143">
        <v>1</v>
      </c>
      <c r="N52" s="91" t="s">
        <v>75</v>
      </c>
      <c r="O52" s="30"/>
      <c r="P52" s="143" t="s">
        <v>159</v>
      </c>
      <c r="Q52" s="30"/>
      <c r="S52" s="30"/>
      <c r="T52" s="86">
        <v>1</v>
      </c>
      <c r="U52" s="152" t="s">
        <v>76</v>
      </c>
      <c r="V52" s="218">
        <v>43709</v>
      </c>
      <c r="W52" s="218">
        <v>43830</v>
      </c>
      <c r="X52" s="81">
        <v>43830</v>
      </c>
      <c r="Y52" s="151" t="s">
        <v>160</v>
      </c>
      <c r="Z52" s="54">
        <v>1</v>
      </c>
      <c r="AA52" s="88">
        <f t="shared" si="9"/>
        <v>1</v>
      </c>
      <c r="AB52" s="89">
        <f t="shared" si="10"/>
        <v>1</v>
      </c>
      <c r="AC52" s="90" t="str">
        <f t="shared" si="11"/>
        <v>OK</v>
      </c>
      <c r="AD52" s="147" t="s">
        <v>449</v>
      </c>
      <c r="AE52" s="30"/>
      <c r="AF52" s="97" t="str">
        <f t="shared" si="12"/>
        <v>CUMPLIDA</v>
      </c>
      <c r="AG52" s="81"/>
      <c r="AH52" s="30"/>
      <c r="AI52" s="30"/>
      <c r="AJ52" s="31"/>
      <c r="AK52" s="31"/>
      <c r="AM52" s="30"/>
      <c r="AN52" s="30"/>
      <c r="AO52" s="30"/>
      <c r="AP52" s="30"/>
      <c r="AQ52" s="30"/>
      <c r="AR52" s="31"/>
      <c r="AS52" s="86"/>
      <c r="AU52" s="30"/>
      <c r="AV52" s="30"/>
      <c r="AW52" s="30"/>
      <c r="AX52" s="30"/>
      <c r="AY52" s="30"/>
      <c r="AZ52" s="30"/>
      <c r="BA52" s="30"/>
      <c r="BB52" s="30"/>
      <c r="BC52" s="30"/>
      <c r="BD52" s="30"/>
      <c r="BE52" s="97" t="str">
        <f t="shared" si="13"/>
        <v>CUMPLIDA</v>
      </c>
      <c r="BG52" s="226" t="str">
        <f t="shared" si="14"/>
        <v>CERRADO</v>
      </c>
      <c r="BJ52" s="220"/>
      <c r="BK52" s="183"/>
      <c r="BL52" s="183"/>
      <c r="BM52" s="183"/>
    </row>
    <row r="53" spans="1:65" s="54" customFormat="1" ht="35.1" hidden="1" customHeight="1" x14ac:dyDescent="0.25">
      <c r="A53" s="54">
        <v>79</v>
      </c>
      <c r="B53" s="81"/>
      <c r="C53" s="30" t="s">
        <v>137</v>
      </c>
      <c r="E53" s="278"/>
      <c r="F53" s="81" t="s">
        <v>452</v>
      </c>
      <c r="G53" s="187" t="s">
        <v>453</v>
      </c>
      <c r="H53" s="220"/>
      <c r="I53" s="187" t="s">
        <v>453</v>
      </c>
      <c r="J53" s="188" t="s">
        <v>454</v>
      </c>
      <c r="K53" s="184" t="s">
        <v>455</v>
      </c>
      <c r="L53" s="144" t="s">
        <v>458</v>
      </c>
      <c r="N53" s="91" t="s">
        <v>75</v>
      </c>
      <c r="O53" s="30"/>
      <c r="P53" s="106" t="s">
        <v>460</v>
      </c>
      <c r="Q53" s="30"/>
      <c r="S53" s="30"/>
      <c r="T53" s="86">
        <v>1</v>
      </c>
      <c r="U53" s="144" t="s">
        <v>461</v>
      </c>
      <c r="V53" s="218">
        <v>43922</v>
      </c>
      <c r="W53" s="218">
        <v>44196</v>
      </c>
      <c r="X53" s="81">
        <v>43830</v>
      </c>
      <c r="Y53" s="30"/>
      <c r="Z53" s="28"/>
      <c r="AA53" s="88" t="str">
        <f t="shared" ref="AA53:AA55" si="15">(IF(Z53="","",IF(OR($M53=0,$M53="",$X53=""),"",Z53/$M53)))</f>
        <v/>
      </c>
      <c r="AB53" s="89" t="str">
        <f t="shared" ref="AB53:AB55" si="16">(IF(OR($T53="",AA53=""),"",IF(OR($T53=0,AA53=0),0,IF((AA53*100%)/$T53&gt;100%,100%,(AA53*100%)/$T53))))</f>
        <v/>
      </c>
      <c r="AC53" s="90" t="str">
        <f t="shared" ref="AC53:AC55" si="17">IF(Z53="","",IF(AB53&lt;100%, IF(AB53&lt;25%, "ALERTA","EN TERMINO"), IF(AB53=100%, "OK", "EN TERMINO")))</f>
        <v/>
      </c>
      <c r="AD53" s="189" t="s">
        <v>484</v>
      </c>
      <c r="AE53" s="108"/>
      <c r="AF53" s="97" t="s">
        <v>654</v>
      </c>
      <c r="AG53" s="81"/>
      <c r="AH53" s="30"/>
      <c r="AI53" s="30"/>
      <c r="AJ53" s="31"/>
      <c r="AK53" s="31"/>
      <c r="AM53" s="30"/>
      <c r="AN53" s="30"/>
      <c r="AO53" s="30"/>
      <c r="AP53" s="30"/>
      <c r="AQ53" s="30"/>
      <c r="AR53" s="31"/>
      <c r="AS53" s="86"/>
      <c r="AU53" s="30"/>
      <c r="AV53" s="30"/>
      <c r="AW53" s="30"/>
      <c r="AX53" s="30"/>
      <c r="AY53" s="30"/>
      <c r="AZ53" s="30"/>
      <c r="BA53" s="30"/>
      <c r="BB53" s="30"/>
      <c r="BC53" s="30"/>
      <c r="BD53" s="30"/>
      <c r="BE53" s="97" t="str">
        <f t="shared" ref="BE53:BE55" si="18">IF(AB53=100%,"CUMPLIDA","INCUMPLIDA")</f>
        <v>INCUMPLIDA</v>
      </c>
      <c r="BG53" s="54" t="str">
        <f t="shared" ref="BG53:BG95" si="19">IF(AF53="CUMPLIDA","CERRADO","ABIERTO")</f>
        <v>ABIERTO</v>
      </c>
      <c r="BJ53" s="220"/>
      <c r="BK53" s="183"/>
      <c r="BL53" s="183"/>
      <c r="BM53" s="183"/>
    </row>
    <row r="54" spans="1:65" s="54" customFormat="1" ht="35.1" hidden="1" customHeight="1" x14ac:dyDescent="0.25">
      <c r="A54" s="54">
        <v>79</v>
      </c>
      <c r="B54" s="81"/>
      <c r="C54" s="30" t="s">
        <v>137</v>
      </c>
      <c r="E54" s="278"/>
      <c r="F54" s="81" t="s">
        <v>452</v>
      </c>
      <c r="G54" s="187" t="s">
        <v>453</v>
      </c>
      <c r="H54" s="220"/>
      <c r="I54" s="187" t="s">
        <v>453</v>
      </c>
      <c r="J54" s="188" t="s">
        <v>454</v>
      </c>
      <c r="K54" s="184" t="s">
        <v>456</v>
      </c>
      <c r="L54" s="144" t="s">
        <v>459</v>
      </c>
      <c r="M54" s="86">
        <v>1</v>
      </c>
      <c r="N54" s="91" t="s">
        <v>75</v>
      </c>
      <c r="O54" s="30"/>
      <c r="P54" s="106" t="s">
        <v>460</v>
      </c>
      <c r="Q54" s="30"/>
      <c r="S54" s="30"/>
      <c r="T54" s="86">
        <v>1</v>
      </c>
      <c r="U54" s="144" t="s">
        <v>462</v>
      </c>
      <c r="V54" s="218">
        <v>43922</v>
      </c>
      <c r="W54" s="218">
        <v>44196</v>
      </c>
      <c r="X54" s="81">
        <v>43830</v>
      </c>
      <c r="Y54" s="30"/>
      <c r="Z54" s="28"/>
      <c r="AA54" s="88" t="str">
        <f t="shared" si="15"/>
        <v/>
      </c>
      <c r="AB54" s="89" t="str">
        <f t="shared" si="16"/>
        <v/>
      </c>
      <c r="AC54" s="90" t="str">
        <f t="shared" si="17"/>
        <v/>
      </c>
      <c r="AD54" s="189" t="s">
        <v>466</v>
      </c>
      <c r="AE54" s="108"/>
      <c r="AF54" s="97" t="s">
        <v>654</v>
      </c>
      <c r="AG54" s="81"/>
      <c r="AH54" s="30"/>
      <c r="AI54" s="30"/>
      <c r="AJ54" s="31"/>
      <c r="AK54" s="31"/>
      <c r="AM54" s="30"/>
      <c r="AN54" s="30"/>
      <c r="AO54" s="30"/>
      <c r="AP54" s="30"/>
      <c r="AQ54" s="30"/>
      <c r="AR54" s="31"/>
      <c r="AS54" s="86"/>
      <c r="AU54" s="30"/>
      <c r="AV54" s="30"/>
      <c r="AW54" s="30"/>
      <c r="AX54" s="30"/>
      <c r="AY54" s="30"/>
      <c r="AZ54" s="30"/>
      <c r="BA54" s="30"/>
      <c r="BB54" s="30"/>
      <c r="BC54" s="30"/>
      <c r="BD54" s="30"/>
      <c r="BE54" s="97" t="str">
        <f t="shared" si="18"/>
        <v>INCUMPLIDA</v>
      </c>
      <c r="BG54" s="54" t="str">
        <f t="shared" si="19"/>
        <v>ABIERTO</v>
      </c>
      <c r="BJ54" s="220"/>
      <c r="BK54" s="183"/>
      <c r="BL54" s="183"/>
      <c r="BM54" s="183"/>
    </row>
    <row r="55" spans="1:65" s="54" customFormat="1" ht="35.1" hidden="1" customHeight="1" x14ac:dyDescent="0.25">
      <c r="A55" s="54">
        <v>79</v>
      </c>
      <c r="B55" s="81"/>
      <c r="C55" s="30" t="s">
        <v>137</v>
      </c>
      <c r="E55" s="278"/>
      <c r="F55" s="81" t="s">
        <v>452</v>
      </c>
      <c r="G55" s="187" t="s">
        <v>453</v>
      </c>
      <c r="H55" s="220"/>
      <c r="I55" s="187" t="s">
        <v>453</v>
      </c>
      <c r="J55" s="188" t="s">
        <v>454</v>
      </c>
      <c r="K55" s="184" t="s">
        <v>457</v>
      </c>
      <c r="L55" s="144" t="s">
        <v>464</v>
      </c>
      <c r="M55" s="86">
        <v>1</v>
      </c>
      <c r="N55" s="91" t="s">
        <v>75</v>
      </c>
      <c r="O55" s="30"/>
      <c r="P55" s="106" t="s">
        <v>460</v>
      </c>
      <c r="Q55" s="30"/>
      <c r="S55" s="30"/>
      <c r="T55" s="86">
        <v>1</v>
      </c>
      <c r="U55" s="144" t="s">
        <v>463</v>
      </c>
      <c r="V55" s="218">
        <v>43922</v>
      </c>
      <c r="W55" s="218">
        <v>44196</v>
      </c>
      <c r="X55" s="81">
        <v>43830</v>
      </c>
      <c r="Y55" s="30"/>
      <c r="Z55" s="28"/>
      <c r="AA55" s="88" t="str">
        <f t="shared" si="15"/>
        <v/>
      </c>
      <c r="AB55" s="89" t="str">
        <f t="shared" si="16"/>
        <v/>
      </c>
      <c r="AC55" s="90" t="str">
        <f t="shared" si="17"/>
        <v/>
      </c>
      <c r="AD55" s="190" t="s">
        <v>465</v>
      </c>
      <c r="AE55" s="108"/>
      <c r="AF55" s="97" t="s">
        <v>654</v>
      </c>
      <c r="AG55" s="81"/>
      <c r="AH55" s="30"/>
      <c r="AI55" s="30"/>
      <c r="AJ55" s="31"/>
      <c r="AK55" s="31"/>
      <c r="AM55" s="30"/>
      <c r="AN55" s="30"/>
      <c r="AO55" s="30"/>
      <c r="AP55" s="30"/>
      <c r="AQ55" s="30"/>
      <c r="AR55" s="31"/>
      <c r="AS55" s="86"/>
      <c r="AU55" s="30"/>
      <c r="AV55" s="30"/>
      <c r="AW55" s="30"/>
      <c r="AX55" s="30"/>
      <c r="AY55" s="30"/>
      <c r="AZ55" s="30"/>
      <c r="BA55" s="30"/>
      <c r="BB55" s="30"/>
      <c r="BC55" s="30"/>
      <c r="BD55" s="30"/>
      <c r="BE55" s="97" t="str">
        <f t="shared" si="18"/>
        <v>INCUMPLIDA</v>
      </c>
      <c r="BG55" s="54" t="str">
        <f t="shared" si="19"/>
        <v>ABIERTO</v>
      </c>
      <c r="BJ55" s="220"/>
      <c r="BK55" s="183"/>
      <c r="BL55" s="183"/>
      <c r="BM55" s="183"/>
    </row>
    <row r="56" spans="1:65" s="54" customFormat="1" ht="48.75" hidden="1" customHeight="1" x14ac:dyDescent="0.25">
      <c r="A56" s="284">
        <v>86</v>
      </c>
      <c r="B56" s="81">
        <v>38935</v>
      </c>
      <c r="C56" s="30" t="s">
        <v>137</v>
      </c>
      <c r="E56" s="277" t="s">
        <v>502</v>
      </c>
      <c r="F56" s="81" t="s">
        <v>452</v>
      </c>
      <c r="G56" s="283" t="s">
        <v>500</v>
      </c>
      <c r="H56" s="30"/>
      <c r="I56" s="283" t="s">
        <v>500</v>
      </c>
      <c r="J56" s="278" t="s">
        <v>501</v>
      </c>
      <c r="K56" s="30" t="s">
        <v>503</v>
      </c>
      <c r="L56" s="30" t="s">
        <v>506</v>
      </c>
      <c r="M56" s="54">
        <v>1</v>
      </c>
      <c r="O56" s="30"/>
      <c r="P56" s="30" t="s">
        <v>511</v>
      </c>
      <c r="Q56" s="30"/>
      <c r="S56" s="30"/>
      <c r="T56" s="86">
        <v>1</v>
      </c>
      <c r="U56" s="30" t="s">
        <v>513</v>
      </c>
      <c r="V56" s="81">
        <v>44075</v>
      </c>
      <c r="W56" s="81">
        <v>43921</v>
      </c>
      <c r="X56" s="81"/>
      <c r="Y56" s="30"/>
      <c r="Z56" s="28"/>
      <c r="AA56" s="31"/>
      <c r="AB56" s="86"/>
      <c r="AD56" s="30"/>
      <c r="AE56" s="30"/>
      <c r="AF56" s="242" t="s">
        <v>654</v>
      </c>
      <c r="AG56" s="81"/>
      <c r="AH56" s="108"/>
      <c r="AJ56" s="31"/>
      <c r="AK56" s="31"/>
      <c r="AM56" s="108"/>
      <c r="AN56" s="30"/>
      <c r="AO56" s="30"/>
      <c r="AP56" s="30"/>
      <c r="AQ56" s="30"/>
      <c r="AR56" s="31"/>
      <c r="AS56" s="86"/>
      <c r="AU56" s="30"/>
      <c r="AV56" s="30"/>
      <c r="AW56" s="30"/>
      <c r="AX56" s="30"/>
      <c r="AY56" s="30"/>
      <c r="AZ56" s="30"/>
      <c r="BA56" s="30"/>
      <c r="BB56" s="30"/>
      <c r="BC56" s="30"/>
      <c r="BD56" s="30"/>
      <c r="BG56" s="241" t="str">
        <f t="shared" si="19"/>
        <v>ABIERTO</v>
      </c>
      <c r="BJ56" s="183"/>
      <c r="BK56" s="183"/>
      <c r="BL56" s="183"/>
      <c r="BM56" s="183"/>
    </row>
    <row r="57" spans="1:65" s="54" customFormat="1" ht="35.65" customHeight="1" x14ac:dyDescent="0.25">
      <c r="A57" s="284"/>
      <c r="B57" s="81">
        <v>38935</v>
      </c>
      <c r="C57" s="220" t="s">
        <v>137</v>
      </c>
      <c r="E57" s="277"/>
      <c r="F57" s="81" t="s">
        <v>452</v>
      </c>
      <c r="G57" s="283"/>
      <c r="H57" s="30"/>
      <c r="I57" s="283"/>
      <c r="J57" s="278"/>
      <c r="K57" s="30" t="s">
        <v>504</v>
      </c>
      <c r="L57" s="30" t="s">
        <v>507</v>
      </c>
      <c r="M57" s="54">
        <v>2</v>
      </c>
      <c r="O57" s="30"/>
      <c r="P57" s="30" t="s">
        <v>511</v>
      </c>
      <c r="Q57" s="30"/>
      <c r="S57" s="30"/>
      <c r="T57" s="86">
        <v>1</v>
      </c>
      <c r="U57" s="30" t="s">
        <v>514</v>
      </c>
      <c r="V57" s="81">
        <v>44075</v>
      </c>
      <c r="W57" s="81">
        <v>43921</v>
      </c>
      <c r="X57" s="81"/>
      <c r="Y57" s="30"/>
      <c r="Z57" s="28"/>
      <c r="AA57" s="31"/>
      <c r="AB57" s="86"/>
      <c r="AD57" s="30"/>
      <c r="AE57" s="30"/>
      <c r="AF57" s="242" t="s">
        <v>654</v>
      </c>
      <c r="AG57" s="81"/>
      <c r="AH57" s="30"/>
      <c r="AJ57" s="31"/>
      <c r="AK57" s="31"/>
      <c r="AM57" s="108"/>
      <c r="AN57" s="30"/>
      <c r="AO57" s="30"/>
      <c r="AP57" s="30"/>
      <c r="AQ57" s="30"/>
      <c r="AR57" s="31"/>
      <c r="AS57" s="86"/>
      <c r="AU57" s="30"/>
      <c r="AV57" s="30"/>
      <c r="AW57" s="30"/>
      <c r="AX57" s="30"/>
      <c r="AY57" s="30"/>
      <c r="AZ57" s="30"/>
      <c r="BA57" s="30"/>
      <c r="BB57" s="30"/>
      <c r="BC57" s="30"/>
      <c r="BD57" s="30"/>
      <c r="BG57" s="241" t="str">
        <f t="shared" si="19"/>
        <v>ABIERTO</v>
      </c>
      <c r="BJ57" s="183"/>
      <c r="BK57" s="183"/>
      <c r="BL57" s="183"/>
      <c r="BM57" s="183"/>
    </row>
    <row r="58" spans="1:65" s="54" customFormat="1" ht="54.75" customHeight="1" x14ac:dyDescent="0.25">
      <c r="A58" s="284"/>
      <c r="B58" s="81">
        <v>38935</v>
      </c>
      <c r="C58" s="220" t="s">
        <v>137</v>
      </c>
      <c r="E58" s="277"/>
      <c r="F58" s="81" t="s">
        <v>452</v>
      </c>
      <c r="G58" s="283"/>
      <c r="H58" s="30"/>
      <c r="I58" s="283"/>
      <c r="J58" s="278"/>
      <c r="K58" s="30" t="s">
        <v>505</v>
      </c>
      <c r="L58" s="30" t="s">
        <v>508</v>
      </c>
      <c r="M58" s="238">
        <v>1</v>
      </c>
      <c r="O58" s="30"/>
      <c r="P58" s="30" t="s">
        <v>512</v>
      </c>
      <c r="Q58" s="30"/>
      <c r="S58" s="30"/>
      <c r="T58" s="86">
        <v>1</v>
      </c>
      <c r="U58" s="30" t="s">
        <v>515</v>
      </c>
      <c r="V58" s="81">
        <v>44075</v>
      </c>
      <c r="W58" s="81">
        <v>43921</v>
      </c>
      <c r="X58" s="81"/>
      <c r="Y58" s="30"/>
      <c r="AA58" s="31"/>
      <c r="AB58" s="86"/>
      <c r="AD58" s="30"/>
      <c r="AE58" s="30"/>
      <c r="AF58" s="242" t="s">
        <v>654</v>
      </c>
      <c r="AG58" s="81"/>
      <c r="AH58" s="30"/>
      <c r="AI58" s="109"/>
      <c r="AJ58" s="31"/>
      <c r="AK58" s="31"/>
      <c r="AM58" s="30"/>
      <c r="AN58" s="30"/>
      <c r="AO58" s="30"/>
      <c r="AP58" s="30"/>
      <c r="AQ58" s="30"/>
      <c r="AR58" s="31"/>
      <c r="AS58" s="86"/>
      <c r="AU58" s="30"/>
      <c r="AV58" s="30"/>
      <c r="AW58" s="30"/>
      <c r="AX58" s="30"/>
      <c r="AY58" s="30"/>
      <c r="AZ58" s="30"/>
      <c r="BA58" s="30"/>
      <c r="BB58" s="30"/>
      <c r="BC58" s="30"/>
      <c r="BD58" s="30"/>
      <c r="BG58" s="241" t="str">
        <f t="shared" si="19"/>
        <v>ABIERTO</v>
      </c>
      <c r="BJ58" s="183"/>
      <c r="BK58" s="183"/>
      <c r="BL58" s="183"/>
      <c r="BM58" s="183"/>
    </row>
    <row r="59" spans="1:65" s="54" customFormat="1" ht="79.5" customHeight="1" x14ac:dyDescent="0.25">
      <c r="A59" s="284"/>
      <c r="B59" s="81">
        <v>38935</v>
      </c>
      <c r="C59" s="220" t="s">
        <v>137</v>
      </c>
      <c r="E59" s="277"/>
      <c r="F59" s="81" t="s">
        <v>452</v>
      </c>
      <c r="G59" s="283"/>
      <c r="H59" s="30"/>
      <c r="I59" s="283"/>
      <c r="J59" s="278"/>
      <c r="K59" s="30" t="s">
        <v>505</v>
      </c>
      <c r="L59" s="30" t="s">
        <v>509</v>
      </c>
      <c r="M59" s="238">
        <v>1</v>
      </c>
      <c r="O59" s="30"/>
      <c r="P59" s="30" t="s">
        <v>512</v>
      </c>
      <c r="Q59" s="30"/>
      <c r="S59" s="106"/>
      <c r="T59" s="86">
        <v>1</v>
      </c>
      <c r="U59" s="106" t="s">
        <v>516</v>
      </c>
      <c r="V59" s="110">
        <v>44075</v>
      </c>
      <c r="W59" s="110">
        <v>44255</v>
      </c>
      <c r="X59" s="81"/>
      <c r="Y59" s="30"/>
      <c r="AA59" s="31"/>
      <c r="AB59" s="86"/>
      <c r="AD59" s="30"/>
      <c r="AE59" s="30"/>
      <c r="AF59" s="242" t="s">
        <v>654</v>
      </c>
      <c r="AG59" s="81"/>
      <c r="AH59" s="30"/>
      <c r="AK59" s="31"/>
      <c r="AM59" s="30"/>
      <c r="AN59" s="30"/>
      <c r="AR59" s="31"/>
      <c r="AS59" s="86"/>
      <c r="BG59" s="241" t="str">
        <f t="shared" si="19"/>
        <v>ABIERTO</v>
      </c>
      <c r="BJ59" s="183"/>
      <c r="BK59" s="183"/>
      <c r="BL59" s="183"/>
      <c r="BM59" s="183"/>
    </row>
    <row r="60" spans="1:65" s="54" customFormat="1" ht="42" customHeight="1" x14ac:dyDescent="0.25">
      <c r="A60" s="284"/>
      <c r="B60" s="81">
        <v>38935</v>
      </c>
      <c r="C60" s="220" t="s">
        <v>137</v>
      </c>
      <c r="E60" s="277"/>
      <c r="F60" s="81" t="s">
        <v>452</v>
      </c>
      <c r="G60" s="283"/>
      <c r="H60" s="30"/>
      <c r="I60" s="283"/>
      <c r="J60" s="278"/>
      <c r="K60" s="30" t="s">
        <v>505</v>
      </c>
      <c r="L60" s="30" t="s">
        <v>510</v>
      </c>
      <c r="M60" s="238">
        <v>1</v>
      </c>
      <c r="O60" s="30"/>
      <c r="P60" s="106" t="s">
        <v>512</v>
      </c>
      <c r="Q60" s="30"/>
      <c r="S60" s="106"/>
      <c r="T60" s="86">
        <v>1</v>
      </c>
      <c r="U60" s="106" t="s">
        <v>517</v>
      </c>
      <c r="V60" s="110">
        <v>44075</v>
      </c>
      <c r="W60" s="110">
        <v>44255</v>
      </c>
      <c r="X60" s="33"/>
      <c r="Y60" s="111"/>
      <c r="Z60" s="35"/>
      <c r="AA60" s="31"/>
      <c r="AB60" s="86"/>
      <c r="AD60" s="30"/>
      <c r="AE60" s="30"/>
      <c r="AF60" s="242" t="s">
        <v>654</v>
      </c>
      <c r="AG60" s="81"/>
      <c r="AH60" s="30"/>
      <c r="AM60" s="34"/>
      <c r="AN60" s="30"/>
      <c r="AR60" s="31"/>
      <c r="AS60" s="86"/>
      <c r="BG60" s="241" t="str">
        <f t="shared" si="19"/>
        <v>ABIERTO</v>
      </c>
      <c r="BJ60" s="183"/>
      <c r="BK60" s="183"/>
      <c r="BL60" s="183"/>
      <c r="BM60" s="183"/>
    </row>
    <row r="61" spans="1:65" s="54" customFormat="1" ht="35.65" hidden="1" customHeight="1" x14ac:dyDescent="0.25">
      <c r="A61" s="284">
        <v>86</v>
      </c>
      <c r="B61" s="81">
        <v>38935</v>
      </c>
      <c r="C61" s="220" t="s">
        <v>137</v>
      </c>
      <c r="E61" s="277"/>
      <c r="F61" s="81" t="s">
        <v>452</v>
      </c>
      <c r="G61" s="278" t="s">
        <v>518</v>
      </c>
      <c r="H61" s="30"/>
      <c r="I61" s="278" t="s">
        <v>518</v>
      </c>
      <c r="J61" s="278" t="s">
        <v>519</v>
      </c>
      <c r="K61" s="30" t="s">
        <v>503</v>
      </c>
      <c r="L61" s="30" t="s">
        <v>506</v>
      </c>
      <c r="M61" s="54">
        <v>1</v>
      </c>
      <c r="O61" s="30"/>
      <c r="P61" s="106" t="s">
        <v>511</v>
      </c>
      <c r="Q61" s="30"/>
      <c r="S61" s="106"/>
      <c r="T61" s="86">
        <v>1</v>
      </c>
      <c r="U61" s="106" t="s">
        <v>513</v>
      </c>
      <c r="V61" s="110">
        <v>44075</v>
      </c>
      <c r="W61" s="110">
        <v>43921</v>
      </c>
      <c r="X61" s="33"/>
      <c r="Y61" s="111"/>
      <c r="Z61" s="35"/>
      <c r="AA61" s="31"/>
      <c r="AB61" s="86"/>
      <c r="AD61" s="30"/>
      <c r="AE61" s="30"/>
      <c r="AF61" s="242" t="s">
        <v>654</v>
      </c>
      <c r="AG61" s="81"/>
      <c r="AH61" s="30"/>
      <c r="AJ61" s="31"/>
      <c r="AK61" s="31"/>
      <c r="AM61" s="34"/>
      <c r="AN61" s="30"/>
      <c r="AR61" s="31"/>
      <c r="AS61" s="86"/>
      <c r="BG61" s="241" t="str">
        <f t="shared" si="19"/>
        <v>ABIERTO</v>
      </c>
      <c r="BJ61" s="183"/>
      <c r="BK61" s="183"/>
      <c r="BL61" s="183"/>
      <c r="BM61" s="183"/>
    </row>
    <row r="62" spans="1:65" s="54" customFormat="1" ht="35.65" customHeight="1" x14ac:dyDescent="0.25">
      <c r="A62" s="284"/>
      <c r="B62" s="81">
        <v>38935</v>
      </c>
      <c r="C62" s="220" t="s">
        <v>137</v>
      </c>
      <c r="E62" s="277"/>
      <c r="F62" s="81" t="s">
        <v>452</v>
      </c>
      <c r="G62" s="278"/>
      <c r="H62" s="30"/>
      <c r="I62" s="278"/>
      <c r="J62" s="278"/>
      <c r="K62" s="30" t="s">
        <v>504</v>
      </c>
      <c r="L62" s="30" t="s">
        <v>507</v>
      </c>
      <c r="M62" s="54">
        <v>2</v>
      </c>
      <c r="O62" s="30"/>
      <c r="P62" s="30" t="s">
        <v>511</v>
      </c>
      <c r="Q62" s="106"/>
      <c r="S62" s="106"/>
      <c r="T62" s="86">
        <v>1</v>
      </c>
      <c r="U62" s="106" t="s">
        <v>514</v>
      </c>
      <c r="V62" s="110">
        <v>44075</v>
      </c>
      <c r="W62" s="110">
        <v>43921</v>
      </c>
      <c r="X62" s="81"/>
      <c r="Y62" s="30"/>
      <c r="AA62" s="31"/>
      <c r="AB62" s="86"/>
      <c r="AD62" s="30"/>
      <c r="AE62" s="30"/>
      <c r="AF62" s="242" t="s">
        <v>654</v>
      </c>
      <c r="AG62" s="81"/>
      <c r="AH62" s="30"/>
      <c r="AK62" s="31"/>
      <c r="AM62" s="30"/>
      <c r="AN62" s="30"/>
      <c r="AR62" s="31"/>
      <c r="AS62" s="86"/>
      <c r="BG62" s="241" t="str">
        <f t="shared" si="19"/>
        <v>ABIERTO</v>
      </c>
      <c r="BJ62" s="183"/>
      <c r="BK62" s="183"/>
      <c r="BL62" s="183"/>
      <c r="BM62" s="183"/>
    </row>
    <row r="63" spans="1:65" s="54" customFormat="1" ht="35.65" customHeight="1" x14ac:dyDescent="0.25">
      <c r="A63" s="284"/>
      <c r="B63" s="81">
        <v>38935</v>
      </c>
      <c r="C63" s="220" t="s">
        <v>137</v>
      </c>
      <c r="E63" s="277"/>
      <c r="F63" s="81" t="s">
        <v>452</v>
      </c>
      <c r="G63" s="278"/>
      <c r="H63" s="30"/>
      <c r="I63" s="278"/>
      <c r="J63" s="278"/>
      <c r="K63" s="30" t="s">
        <v>520</v>
      </c>
      <c r="L63" s="30" t="s">
        <v>521</v>
      </c>
      <c r="M63" s="54">
        <v>1</v>
      </c>
      <c r="O63" s="30"/>
      <c r="P63" s="30" t="s">
        <v>580</v>
      </c>
      <c r="Q63" s="30"/>
      <c r="S63" s="106"/>
      <c r="T63" s="86">
        <v>1</v>
      </c>
      <c r="U63" s="106" t="s">
        <v>522</v>
      </c>
      <c r="V63" s="110">
        <v>44075</v>
      </c>
      <c r="W63" s="110">
        <v>43921</v>
      </c>
      <c r="X63" s="81"/>
      <c r="Y63" s="106"/>
      <c r="Z63" s="35"/>
      <c r="AA63" s="31"/>
      <c r="AB63" s="86"/>
      <c r="AD63" s="106"/>
      <c r="AE63" s="106"/>
      <c r="AF63" s="242" t="s">
        <v>654</v>
      </c>
      <c r="AG63" s="81"/>
      <c r="AH63" s="30"/>
      <c r="AJ63" s="31"/>
      <c r="AK63" s="31"/>
      <c r="AM63" s="30"/>
      <c r="AN63" s="30"/>
      <c r="AR63" s="31"/>
      <c r="AS63" s="86"/>
      <c r="BG63" s="241" t="str">
        <f t="shared" si="19"/>
        <v>ABIERTO</v>
      </c>
      <c r="BJ63" s="183"/>
      <c r="BK63" s="183"/>
      <c r="BL63" s="183"/>
      <c r="BM63" s="183"/>
    </row>
    <row r="64" spans="1:65" s="54" customFormat="1" ht="35.65" hidden="1" customHeight="1" x14ac:dyDescent="0.25">
      <c r="A64" s="54">
        <v>86</v>
      </c>
      <c r="B64" s="81">
        <v>38935</v>
      </c>
      <c r="C64" s="220" t="s">
        <v>137</v>
      </c>
      <c r="E64" s="277"/>
      <c r="F64" s="81" t="s">
        <v>452</v>
      </c>
      <c r="G64" s="54" t="s">
        <v>523</v>
      </c>
      <c r="H64" s="30"/>
      <c r="I64" s="54" t="s">
        <v>523</v>
      </c>
      <c r="J64" s="30" t="s">
        <v>524</v>
      </c>
      <c r="K64" s="30" t="s">
        <v>525</v>
      </c>
      <c r="L64" s="30" t="s">
        <v>526</v>
      </c>
      <c r="M64" s="54">
        <v>100</v>
      </c>
      <c r="O64" s="30"/>
      <c r="P64" s="220" t="s">
        <v>511</v>
      </c>
      <c r="Q64" s="30"/>
      <c r="S64" s="106"/>
      <c r="T64" s="86">
        <v>1</v>
      </c>
      <c r="U64" s="106" t="s">
        <v>527</v>
      </c>
      <c r="V64" s="110">
        <v>44075</v>
      </c>
      <c r="W64" s="110">
        <v>44377</v>
      </c>
      <c r="X64" s="81"/>
      <c r="Y64" s="30"/>
      <c r="AA64" s="31"/>
      <c r="AB64" s="86"/>
      <c r="AD64" s="30"/>
      <c r="AE64" s="30"/>
      <c r="AF64" s="242" t="s">
        <v>654</v>
      </c>
      <c r="AG64" s="81"/>
      <c r="AH64" s="30"/>
      <c r="AK64" s="31"/>
      <c r="AM64" s="30"/>
      <c r="AN64" s="30"/>
      <c r="AR64" s="31"/>
      <c r="AS64" s="86"/>
      <c r="BG64" s="241" t="str">
        <f t="shared" si="19"/>
        <v>ABIERTO</v>
      </c>
      <c r="BJ64" s="183"/>
      <c r="BK64" s="183"/>
      <c r="BL64" s="183"/>
      <c r="BM64" s="183"/>
    </row>
    <row r="65" spans="1:65" s="54" customFormat="1" ht="35.65" hidden="1" customHeight="1" x14ac:dyDescent="0.25">
      <c r="A65" s="54">
        <v>86</v>
      </c>
      <c r="B65" s="81">
        <v>38935</v>
      </c>
      <c r="C65" s="220" t="s">
        <v>137</v>
      </c>
      <c r="E65" s="277"/>
      <c r="F65" s="81" t="s">
        <v>452</v>
      </c>
      <c r="G65" s="54" t="s">
        <v>528</v>
      </c>
      <c r="H65" s="30"/>
      <c r="I65" s="54" t="s">
        <v>528</v>
      </c>
      <c r="J65" s="30" t="s">
        <v>529</v>
      </c>
      <c r="K65" s="30" t="s">
        <v>530</v>
      </c>
      <c r="L65" s="30" t="s">
        <v>531</v>
      </c>
      <c r="M65" s="54">
        <v>1</v>
      </c>
      <c r="O65" s="30"/>
      <c r="P65" s="220" t="s">
        <v>511</v>
      </c>
      <c r="Q65" s="30"/>
      <c r="S65" s="106"/>
      <c r="T65" s="86">
        <v>1</v>
      </c>
      <c r="U65" s="106" t="s">
        <v>532</v>
      </c>
      <c r="V65" s="110">
        <v>44075</v>
      </c>
      <c r="W65" s="110">
        <v>44377</v>
      </c>
      <c r="X65" s="81"/>
      <c r="Y65" s="30"/>
      <c r="AA65" s="31"/>
      <c r="AB65" s="86"/>
      <c r="AD65" s="30"/>
      <c r="AE65" s="30"/>
      <c r="AF65" s="242" t="s">
        <v>654</v>
      </c>
      <c r="AG65" s="81"/>
      <c r="AH65" s="30"/>
      <c r="AM65" s="30"/>
      <c r="AN65" s="30"/>
      <c r="AR65" s="31"/>
      <c r="AS65" s="86"/>
      <c r="BG65" s="241" t="str">
        <f t="shared" si="19"/>
        <v>ABIERTO</v>
      </c>
      <c r="BJ65" s="183"/>
      <c r="BK65" s="183"/>
      <c r="BL65" s="183"/>
      <c r="BM65" s="183"/>
    </row>
    <row r="66" spans="1:65" s="54" customFormat="1" ht="35.65" hidden="1" customHeight="1" x14ac:dyDescent="0.25">
      <c r="A66" s="284">
        <v>86</v>
      </c>
      <c r="B66" s="81">
        <v>38935</v>
      </c>
      <c r="C66" s="220" t="s">
        <v>137</v>
      </c>
      <c r="E66" s="277"/>
      <c r="F66" s="81" t="s">
        <v>452</v>
      </c>
      <c r="G66" s="284" t="s">
        <v>533</v>
      </c>
      <c r="H66" s="30"/>
      <c r="I66" s="284" t="s">
        <v>533</v>
      </c>
      <c r="J66" s="278" t="s">
        <v>534</v>
      </c>
      <c r="K66" s="30" t="s">
        <v>535</v>
      </c>
      <c r="L66" s="30" t="s">
        <v>536</v>
      </c>
      <c r="M66" s="54">
        <v>2</v>
      </c>
      <c r="O66" s="30"/>
      <c r="P66" s="30" t="s">
        <v>537</v>
      </c>
      <c r="Q66" s="30"/>
      <c r="S66" s="106"/>
      <c r="T66" s="86">
        <v>1</v>
      </c>
      <c r="U66" s="106" t="s">
        <v>538</v>
      </c>
      <c r="V66" s="110">
        <v>44075</v>
      </c>
      <c r="W66" s="110">
        <v>44377</v>
      </c>
      <c r="X66" s="81"/>
      <c r="Y66" s="30"/>
      <c r="AA66" s="31"/>
      <c r="AB66" s="86"/>
      <c r="AD66" s="30"/>
      <c r="AE66" s="30"/>
      <c r="AF66" s="242" t="s">
        <v>654</v>
      </c>
      <c r="AG66" s="81"/>
      <c r="AH66" s="30"/>
      <c r="AM66" s="30"/>
      <c r="AN66" s="30"/>
      <c r="AR66" s="31"/>
      <c r="AS66" s="86"/>
      <c r="BG66" s="241" t="str">
        <f t="shared" si="19"/>
        <v>ABIERTO</v>
      </c>
      <c r="BJ66" s="183"/>
      <c r="BK66" s="183"/>
      <c r="BL66" s="183"/>
      <c r="BM66" s="183"/>
    </row>
    <row r="67" spans="1:65" s="54" customFormat="1" ht="35.65" customHeight="1" x14ac:dyDescent="0.25">
      <c r="A67" s="284"/>
      <c r="B67" s="81">
        <v>38935</v>
      </c>
      <c r="C67" s="220" t="s">
        <v>137</v>
      </c>
      <c r="E67" s="277"/>
      <c r="F67" s="81" t="s">
        <v>452</v>
      </c>
      <c r="G67" s="284"/>
      <c r="H67" s="30"/>
      <c r="I67" s="284"/>
      <c r="J67" s="278"/>
      <c r="K67" s="106" t="s">
        <v>535</v>
      </c>
      <c r="L67" s="106" t="s">
        <v>536</v>
      </c>
      <c r="M67" s="54">
        <v>4</v>
      </c>
      <c r="O67" s="30"/>
      <c r="P67" s="30" t="s">
        <v>537</v>
      </c>
      <c r="Q67" s="30"/>
      <c r="S67" s="106"/>
      <c r="T67" s="86">
        <v>1</v>
      </c>
      <c r="U67" s="106" t="s">
        <v>539</v>
      </c>
      <c r="V67" s="110">
        <v>44075</v>
      </c>
      <c r="W67" s="110">
        <v>44377</v>
      </c>
      <c r="X67" s="81"/>
      <c r="Y67" s="30"/>
      <c r="Z67" s="28"/>
      <c r="AA67" s="31"/>
      <c r="AB67" s="86"/>
      <c r="AD67" s="30"/>
      <c r="AE67" s="30"/>
      <c r="AF67" s="242" t="s">
        <v>654</v>
      </c>
      <c r="AG67" s="81"/>
      <c r="AH67" s="108"/>
      <c r="AM67" s="108"/>
      <c r="AR67" s="31"/>
      <c r="AS67" s="86"/>
      <c r="BG67" s="241" t="str">
        <f t="shared" si="19"/>
        <v>ABIERTO</v>
      </c>
      <c r="BJ67" s="183"/>
      <c r="BK67" s="183"/>
      <c r="BL67" s="183"/>
      <c r="BM67" s="183"/>
    </row>
    <row r="68" spans="1:65" s="54" customFormat="1" ht="35.65" hidden="1" customHeight="1" x14ac:dyDescent="0.25">
      <c r="A68" s="284">
        <v>86</v>
      </c>
      <c r="B68" s="81">
        <v>38935</v>
      </c>
      <c r="C68" s="220" t="s">
        <v>137</v>
      </c>
      <c r="E68" s="277"/>
      <c r="F68" s="81" t="s">
        <v>452</v>
      </c>
      <c r="G68" s="278" t="s">
        <v>540</v>
      </c>
      <c r="H68" s="30"/>
      <c r="I68" s="278" t="s">
        <v>540</v>
      </c>
      <c r="J68" s="278" t="s">
        <v>541</v>
      </c>
      <c r="K68" s="30" t="s">
        <v>542</v>
      </c>
      <c r="L68" s="30" t="s">
        <v>506</v>
      </c>
      <c r="M68" s="54">
        <v>2</v>
      </c>
      <c r="O68" s="30"/>
      <c r="P68" s="30" t="s">
        <v>544</v>
      </c>
      <c r="Q68" s="30"/>
      <c r="S68" s="106"/>
      <c r="T68" s="86">
        <v>1</v>
      </c>
      <c r="U68" s="106" t="s">
        <v>545</v>
      </c>
      <c r="V68" s="110">
        <v>44075</v>
      </c>
      <c r="W68" s="110">
        <v>44377</v>
      </c>
      <c r="X68" s="81"/>
      <c r="Y68" s="30"/>
      <c r="Z68" s="28"/>
      <c r="AA68" s="31"/>
      <c r="AB68" s="86"/>
      <c r="AD68" s="30"/>
      <c r="AE68" s="30"/>
      <c r="AF68" s="242" t="s">
        <v>654</v>
      </c>
      <c r="AG68" s="81"/>
      <c r="AH68" s="108"/>
      <c r="AJ68" s="31"/>
      <c r="AK68" s="31"/>
      <c r="AM68" s="108"/>
      <c r="AR68" s="31"/>
      <c r="AS68" s="86"/>
      <c r="BG68" s="241" t="str">
        <f t="shared" si="19"/>
        <v>ABIERTO</v>
      </c>
      <c r="BJ68" s="183"/>
      <c r="BK68" s="183"/>
      <c r="BL68" s="183"/>
      <c r="BM68" s="183"/>
    </row>
    <row r="69" spans="1:65" s="54" customFormat="1" ht="35.65" customHeight="1" x14ac:dyDescent="0.25">
      <c r="A69" s="284"/>
      <c r="B69" s="81">
        <v>38935</v>
      </c>
      <c r="C69" s="220" t="s">
        <v>137</v>
      </c>
      <c r="E69" s="277"/>
      <c r="F69" s="81" t="s">
        <v>452</v>
      </c>
      <c r="G69" s="278"/>
      <c r="H69" s="30"/>
      <c r="I69" s="278"/>
      <c r="J69" s="278"/>
      <c r="K69" s="30" t="s">
        <v>543</v>
      </c>
      <c r="L69" s="30" t="s">
        <v>531</v>
      </c>
      <c r="M69" s="54">
        <v>1</v>
      </c>
      <c r="O69" s="30"/>
      <c r="P69" s="30" t="s">
        <v>511</v>
      </c>
      <c r="Q69" s="30"/>
      <c r="S69" s="30"/>
      <c r="T69" s="86">
        <v>1</v>
      </c>
      <c r="U69" s="106" t="s">
        <v>532</v>
      </c>
      <c r="V69" s="110">
        <v>44075</v>
      </c>
      <c r="W69" s="110">
        <v>44377</v>
      </c>
      <c r="X69" s="81"/>
      <c r="Y69" s="30"/>
      <c r="Z69" s="28"/>
      <c r="AA69" s="31"/>
      <c r="AB69" s="86"/>
      <c r="AD69" s="30"/>
      <c r="AE69" s="30"/>
      <c r="AF69" s="242" t="s">
        <v>654</v>
      </c>
      <c r="AG69" s="81"/>
      <c r="AH69" s="108"/>
      <c r="AI69" s="31"/>
      <c r="AM69" s="108"/>
      <c r="AR69" s="31"/>
      <c r="AS69" s="86"/>
      <c r="BG69" s="241" t="str">
        <f t="shared" si="19"/>
        <v>ABIERTO</v>
      </c>
      <c r="BJ69" s="183"/>
      <c r="BK69" s="183"/>
      <c r="BL69" s="183"/>
      <c r="BM69" s="183"/>
    </row>
    <row r="70" spans="1:65" s="54" customFormat="1" ht="35.65" hidden="1" customHeight="1" x14ac:dyDescent="0.25">
      <c r="A70" s="284">
        <v>86</v>
      </c>
      <c r="B70" s="81">
        <v>38935</v>
      </c>
      <c r="C70" s="220" t="s">
        <v>137</v>
      </c>
      <c r="E70" s="277"/>
      <c r="F70" s="81" t="s">
        <v>452</v>
      </c>
      <c r="G70" s="284" t="s">
        <v>546</v>
      </c>
      <c r="H70" s="30"/>
      <c r="I70" s="284" t="s">
        <v>546</v>
      </c>
      <c r="J70" s="278" t="s">
        <v>552</v>
      </c>
      <c r="K70" s="30" t="s">
        <v>547</v>
      </c>
      <c r="L70" s="30" t="s">
        <v>549</v>
      </c>
      <c r="M70" s="54">
        <v>100</v>
      </c>
      <c r="O70" s="30"/>
      <c r="P70" s="30" t="s">
        <v>553</v>
      </c>
      <c r="Q70" s="30"/>
      <c r="S70" s="30"/>
      <c r="T70" s="86">
        <v>1</v>
      </c>
      <c r="U70" s="106" t="s">
        <v>554</v>
      </c>
      <c r="V70" s="110">
        <v>44075</v>
      </c>
      <c r="W70" s="110">
        <v>44227</v>
      </c>
      <c r="X70" s="81"/>
      <c r="Y70" s="30"/>
      <c r="Z70" s="28"/>
      <c r="AA70" s="31"/>
      <c r="AB70" s="86"/>
      <c r="AD70" s="30"/>
      <c r="AE70" s="30"/>
      <c r="AF70" s="242" t="s">
        <v>654</v>
      </c>
      <c r="AG70" s="81"/>
      <c r="AH70" s="108"/>
      <c r="AI70" s="31"/>
      <c r="AM70" s="108"/>
      <c r="AR70" s="31"/>
      <c r="AS70" s="86"/>
      <c r="BG70" s="241" t="str">
        <f t="shared" si="19"/>
        <v>ABIERTO</v>
      </c>
      <c r="BJ70" s="183"/>
      <c r="BK70" s="183"/>
      <c r="BL70" s="183"/>
      <c r="BM70" s="183"/>
    </row>
    <row r="71" spans="1:65" s="54" customFormat="1" ht="35.65" customHeight="1" x14ac:dyDescent="0.25">
      <c r="A71" s="284"/>
      <c r="B71" s="81">
        <v>38935</v>
      </c>
      <c r="C71" s="220" t="s">
        <v>137</v>
      </c>
      <c r="E71" s="277"/>
      <c r="F71" s="81" t="s">
        <v>452</v>
      </c>
      <c r="G71" s="284"/>
      <c r="H71" s="30"/>
      <c r="I71" s="284"/>
      <c r="J71" s="278"/>
      <c r="K71" s="30" t="s">
        <v>548</v>
      </c>
      <c r="L71" s="30" t="s">
        <v>550</v>
      </c>
      <c r="M71" s="54">
        <v>70</v>
      </c>
      <c r="O71" s="30"/>
      <c r="P71" s="30" t="s">
        <v>553</v>
      </c>
      <c r="Q71" s="30"/>
      <c r="S71" s="30"/>
      <c r="T71" s="86">
        <v>1</v>
      </c>
      <c r="U71" s="106" t="s">
        <v>555</v>
      </c>
      <c r="V71" s="110">
        <v>44075</v>
      </c>
      <c r="W71" s="110">
        <v>44227</v>
      </c>
      <c r="X71" s="81"/>
      <c r="Y71" s="30"/>
      <c r="Z71" s="28"/>
      <c r="AA71" s="31"/>
      <c r="AB71" s="86"/>
      <c r="AD71" s="30"/>
      <c r="AE71" s="30"/>
      <c r="AF71" s="242" t="s">
        <v>654</v>
      </c>
      <c r="AG71" s="81"/>
      <c r="AH71" s="108"/>
      <c r="AJ71" s="31"/>
      <c r="AK71" s="31"/>
      <c r="AM71" s="108"/>
      <c r="AR71" s="31"/>
      <c r="AS71" s="86"/>
      <c r="BG71" s="241" t="str">
        <f t="shared" si="19"/>
        <v>ABIERTO</v>
      </c>
      <c r="BJ71" s="183"/>
      <c r="BK71" s="183"/>
      <c r="BL71" s="183"/>
      <c r="BM71" s="183"/>
    </row>
    <row r="72" spans="1:65" s="54" customFormat="1" ht="35.65" customHeight="1" x14ac:dyDescent="0.25">
      <c r="A72" s="284"/>
      <c r="B72" s="81">
        <v>38935</v>
      </c>
      <c r="C72" s="220" t="s">
        <v>137</v>
      </c>
      <c r="E72" s="277"/>
      <c r="F72" s="81" t="s">
        <v>452</v>
      </c>
      <c r="G72" s="284"/>
      <c r="H72" s="45"/>
      <c r="I72" s="284"/>
      <c r="J72" s="278"/>
      <c r="K72" s="45" t="s">
        <v>548</v>
      </c>
      <c r="L72" s="45" t="s">
        <v>551</v>
      </c>
      <c r="M72" s="45">
        <v>70</v>
      </c>
      <c r="N72" s="45"/>
      <c r="O72" s="48"/>
      <c r="P72" s="45" t="s">
        <v>553</v>
      </c>
      <c r="Q72" s="48"/>
      <c r="R72" s="110"/>
      <c r="S72" s="48"/>
      <c r="T72" s="86">
        <v>1</v>
      </c>
      <c r="U72" s="48" t="s">
        <v>556</v>
      </c>
      <c r="V72" s="110">
        <v>44075</v>
      </c>
      <c r="W72" s="110">
        <v>44227</v>
      </c>
      <c r="X72" s="81"/>
      <c r="Y72" s="30"/>
      <c r="AA72" s="31"/>
      <c r="AB72" s="86"/>
      <c r="AD72" s="30"/>
      <c r="AE72" s="30"/>
      <c r="AF72" s="242" t="s">
        <v>654</v>
      </c>
      <c r="AG72" s="81"/>
      <c r="AH72" s="30"/>
      <c r="AJ72" s="31"/>
      <c r="AK72" s="31"/>
      <c r="AM72" s="30"/>
      <c r="AS72" s="31"/>
      <c r="AT72" s="86"/>
      <c r="BG72" s="241" t="str">
        <f t="shared" si="19"/>
        <v>ABIERTO</v>
      </c>
      <c r="BJ72" s="183"/>
      <c r="BK72" s="183"/>
      <c r="BL72" s="183"/>
      <c r="BM72" s="183"/>
    </row>
    <row r="73" spans="1:65" s="54" customFormat="1" ht="35.65" hidden="1" customHeight="1" x14ac:dyDescent="0.25">
      <c r="A73" s="284">
        <v>86</v>
      </c>
      <c r="B73" s="81">
        <v>38935</v>
      </c>
      <c r="C73" s="220" t="s">
        <v>137</v>
      </c>
      <c r="E73" s="277"/>
      <c r="F73" s="81" t="s">
        <v>452</v>
      </c>
      <c r="G73" s="284" t="s">
        <v>366</v>
      </c>
      <c r="H73" s="48"/>
      <c r="I73" s="284" t="s">
        <v>366</v>
      </c>
      <c r="J73" s="285" t="s">
        <v>557</v>
      </c>
      <c r="K73" s="48" t="s">
        <v>558</v>
      </c>
      <c r="L73" s="48" t="s">
        <v>559</v>
      </c>
      <c r="M73" s="48">
        <v>100</v>
      </c>
      <c r="N73" s="48"/>
      <c r="O73" s="48"/>
      <c r="P73" s="113" t="s">
        <v>560</v>
      </c>
      <c r="Q73" s="48"/>
      <c r="R73" s="110"/>
      <c r="S73" s="48"/>
      <c r="T73" s="86">
        <v>1</v>
      </c>
      <c r="U73" s="48" t="s">
        <v>562</v>
      </c>
      <c r="V73" s="110">
        <v>44075</v>
      </c>
      <c r="W73" s="110">
        <v>44255</v>
      </c>
      <c r="X73" s="81"/>
      <c r="Y73" s="30"/>
      <c r="AA73" s="31"/>
      <c r="AB73" s="86"/>
      <c r="AD73" s="30"/>
      <c r="AE73" s="30"/>
      <c r="AF73" s="242" t="s">
        <v>654</v>
      </c>
      <c r="AG73" s="81"/>
      <c r="AH73" s="30"/>
      <c r="AM73" s="30"/>
      <c r="AS73" s="31"/>
      <c r="AT73" s="86"/>
      <c r="BG73" s="241" t="str">
        <f t="shared" si="19"/>
        <v>ABIERTO</v>
      </c>
      <c r="BJ73" s="183"/>
      <c r="BK73" s="183"/>
      <c r="BL73" s="183"/>
      <c r="BM73" s="183"/>
    </row>
    <row r="74" spans="1:65" s="54" customFormat="1" ht="35.65" customHeight="1" x14ac:dyDescent="0.25">
      <c r="A74" s="284"/>
      <c r="B74" s="81">
        <v>38935</v>
      </c>
      <c r="C74" s="220" t="s">
        <v>137</v>
      </c>
      <c r="E74" s="277"/>
      <c r="F74" s="81" t="s">
        <v>452</v>
      </c>
      <c r="G74" s="284"/>
      <c r="H74" s="48"/>
      <c r="I74" s="284"/>
      <c r="J74" s="285"/>
      <c r="K74" s="48" t="s">
        <v>535</v>
      </c>
      <c r="L74" s="48" t="s">
        <v>536</v>
      </c>
      <c r="M74" s="48">
        <v>2</v>
      </c>
      <c r="N74" s="48"/>
      <c r="O74" s="48"/>
      <c r="P74" s="113" t="s">
        <v>561</v>
      </c>
      <c r="Q74" s="48"/>
      <c r="R74" s="110"/>
      <c r="S74" s="48"/>
      <c r="T74" s="86">
        <v>1</v>
      </c>
      <c r="U74" s="48" t="s">
        <v>538</v>
      </c>
      <c r="V74" s="110">
        <v>44075</v>
      </c>
      <c r="W74" s="110">
        <v>44255</v>
      </c>
      <c r="X74" s="81"/>
      <c r="Y74" s="30"/>
      <c r="AA74" s="31"/>
      <c r="AB74" s="86"/>
      <c r="AD74" s="30"/>
      <c r="AE74" s="30"/>
      <c r="AF74" s="242" t="s">
        <v>654</v>
      </c>
      <c r="AG74" s="81"/>
      <c r="AH74" s="30"/>
      <c r="AM74" s="30"/>
      <c r="AS74" s="31"/>
      <c r="AT74" s="86"/>
      <c r="BG74" s="241" t="str">
        <f t="shared" si="19"/>
        <v>ABIERTO</v>
      </c>
      <c r="BJ74" s="183"/>
      <c r="BK74" s="183"/>
      <c r="BL74" s="183"/>
      <c r="BM74" s="183"/>
    </row>
    <row r="75" spans="1:65" s="54" customFormat="1" ht="35.65" customHeight="1" x14ac:dyDescent="0.25">
      <c r="A75" s="284"/>
      <c r="B75" s="81">
        <v>38935</v>
      </c>
      <c r="C75" s="220" t="s">
        <v>137</v>
      </c>
      <c r="E75" s="277"/>
      <c r="F75" s="81" t="s">
        <v>452</v>
      </c>
      <c r="G75" s="284"/>
      <c r="H75" s="48"/>
      <c r="I75" s="284"/>
      <c r="J75" s="285"/>
      <c r="K75" s="48" t="s">
        <v>535</v>
      </c>
      <c r="L75" s="48" t="s">
        <v>536</v>
      </c>
      <c r="M75" s="48">
        <v>4</v>
      </c>
      <c r="N75" s="48"/>
      <c r="O75" s="48"/>
      <c r="P75" s="113" t="s">
        <v>561</v>
      </c>
      <c r="Q75" s="48"/>
      <c r="R75" s="110"/>
      <c r="S75" s="48"/>
      <c r="T75" s="86">
        <v>1</v>
      </c>
      <c r="U75" s="48" t="s">
        <v>539</v>
      </c>
      <c r="V75" s="110">
        <v>44075</v>
      </c>
      <c r="W75" s="110">
        <v>44255</v>
      </c>
      <c r="X75" s="81"/>
      <c r="Y75" s="30"/>
      <c r="AA75" s="31"/>
      <c r="AB75" s="86"/>
      <c r="AD75" s="30"/>
      <c r="AE75" s="30"/>
      <c r="AF75" s="242" t="s">
        <v>654</v>
      </c>
      <c r="AG75" s="81"/>
      <c r="AH75" s="30"/>
      <c r="AJ75" s="31"/>
      <c r="AK75" s="31"/>
      <c r="AM75" s="30"/>
      <c r="AS75" s="31"/>
      <c r="AT75" s="86"/>
      <c r="BG75" s="241" t="str">
        <f t="shared" si="19"/>
        <v>ABIERTO</v>
      </c>
      <c r="BJ75" s="183"/>
      <c r="BK75" s="183"/>
      <c r="BL75" s="183"/>
      <c r="BM75" s="183"/>
    </row>
    <row r="76" spans="1:65" s="54" customFormat="1" ht="35.65" hidden="1" customHeight="1" x14ac:dyDescent="0.25">
      <c r="A76" s="284">
        <v>86</v>
      </c>
      <c r="B76" s="81">
        <v>38935</v>
      </c>
      <c r="C76" s="220" t="s">
        <v>137</v>
      </c>
      <c r="E76" s="277"/>
      <c r="F76" s="81" t="s">
        <v>452</v>
      </c>
      <c r="G76" s="284" t="s">
        <v>563</v>
      </c>
      <c r="H76" s="48"/>
      <c r="I76" s="284" t="s">
        <v>563</v>
      </c>
      <c r="J76" s="285" t="s">
        <v>564</v>
      </c>
      <c r="K76" s="48" t="s">
        <v>535</v>
      </c>
      <c r="L76" s="48" t="s">
        <v>536</v>
      </c>
      <c r="M76" s="48">
        <v>2</v>
      </c>
      <c r="N76" s="48"/>
      <c r="O76" s="48"/>
      <c r="P76" s="113" t="s">
        <v>561</v>
      </c>
      <c r="Q76" s="48"/>
      <c r="R76" s="110"/>
      <c r="S76" s="48"/>
      <c r="T76" s="86">
        <v>1</v>
      </c>
      <c r="U76" s="48" t="s">
        <v>538</v>
      </c>
      <c r="V76" s="110">
        <v>44075</v>
      </c>
      <c r="W76" s="110">
        <v>44255</v>
      </c>
      <c r="X76" s="81"/>
      <c r="Y76" s="30"/>
      <c r="AA76" s="31"/>
      <c r="AB76" s="86"/>
      <c r="AD76" s="30"/>
      <c r="AE76" s="30"/>
      <c r="AF76" s="242" t="s">
        <v>654</v>
      </c>
      <c r="AG76" s="81"/>
      <c r="AH76" s="30"/>
      <c r="AM76" s="30"/>
      <c r="AS76" s="31"/>
      <c r="AT76" s="86"/>
      <c r="BG76" s="241" t="str">
        <f t="shared" si="19"/>
        <v>ABIERTO</v>
      </c>
      <c r="BJ76" s="183"/>
      <c r="BK76" s="183"/>
      <c r="BL76" s="183"/>
      <c r="BM76" s="183"/>
    </row>
    <row r="77" spans="1:65" s="54" customFormat="1" ht="35.65" customHeight="1" x14ac:dyDescent="0.25">
      <c r="A77" s="284"/>
      <c r="B77" s="81">
        <v>38935</v>
      </c>
      <c r="C77" s="220" t="s">
        <v>137</v>
      </c>
      <c r="E77" s="277"/>
      <c r="F77" s="81" t="s">
        <v>452</v>
      </c>
      <c r="G77" s="284"/>
      <c r="H77" s="48"/>
      <c r="I77" s="284"/>
      <c r="J77" s="285"/>
      <c r="K77" s="48" t="s">
        <v>535</v>
      </c>
      <c r="L77" s="48" t="s">
        <v>536</v>
      </c>
      <c r="M77" s="48">
        <v>4</v>
      </c>
      <c r="N77" s="48"/>
      <c r="O77" s="48"/>
      <c r="P77" s="113" t="s">
        <v>561</v>
      </c>
      <c r="Q77" s="48"/>
      <c r="R77" s="110"/>
      <c r="S77" s="48"/>
      <c r="T77" s="86">
        <v>1</v>
      </c>
      <c r="U77" s="48" t="s">
        <v>539</v>
      </c>
      <c r="V77" s="110">
        <v>44075</v>
      </c>
      <c r="W77" s="110">
        <v>44255</v>
      </c>
      <c r="X77" s="81"/>
      <c r="Y77" s="30"/>
      <c r="AA77" s="31"/>
      <c r="AB77" s="86"/>
      <c r="AD77" s="30"/>
      <c r="AE77" s="30"/>
      <c r="AF77" s="242" t="s">
        <v>654</v>
      </c>
      <c r="AG77" s="81"/>
      <c r="AH77" s="30"/>
      <c r="AM77" s="30"/>
      <c r="AS77" s="31"/>
      <c r="AT77" s="86"/>
      <c r="BG77" s="241" t="str">
        <f t="shared" si="19"/>
        <v>ABIERTO</v>
      </c>
      <c r="BJ77" s="183"/>
      <c r="BK77" s="183"/>
      <c r="BL77" s="183"/>
      <c r="BM77" s="183"/>
    </row>
    <row r="78" spans="1:65" s="54" customFormat="1" ht="35.65" hidden="1" customHeight="1" x14ac:dyDescent="0.25">
      <c r="A78" s="284">
        <v>86</v>
      </c>
      <c r="B78" s="81">
        <v>38935</v>
      </c>
      <c r="C78" s="220" t="s">
        <v>137</v>
      </c>
      <c r="E78" s="277"/>
      <c r="F78" s="81" t="s">
        <v>452</v>
      </c>
      <c r="G78" s="284" t="s">
        <v>565</v>
      </c>
      <c r="H78" s="48"/>
      <c r="I78" s="284" t="s">
        <v>565</v>
      </c>
      <c r="J78" s="278" t="s">
        <v>571</v>
      </c>
      <c r="K78" s="48" t="s">
        <v>566</v>
      </c>
      <c r="L78" s="48" t="s">
        <v>569</v>
      </c>
      <c r="M78" s="48">
        <v>100</v>
      </c>
      <c r="N78" s="48"/>
      <c r="O78" s="48"/>
      <c r="P78" s="113" t="s">
        <v>561</v>
      </c>
      <c r="Q78" s="48"/>
      <c r="R78" s="110"/>
      <c r="S78" s="48"/>
      <c r="T78" s="86">
        <v>1</v>
      </c>
      <c r="U78" s="48" t="s">
        <v>570</v>
      </c>
      <c r="V78" s="110">
        <v>44075</v>
      </c>
      <c r="W78" s="110">
        <v>44255</v>
      </c>
      <c r="X78" s="81"/>
      <c r="Y78" s="30"/>
      <c r="AA78" s="31"/>
      <c r="AB78" s="86"/>
      <c r="AD78" s="30"/>
      <c r="AE78" s="30"/>
      <c r="AF78" s="242" t="s">
        <v>654</v>
      </c>
      <c r="AG78" s="81"/>
      <c r="AH78" s="30"/>
      <c r="AM78" s="30"/>
      <c r="AS78" s="31"/>
      <c r="AT78" s="86"/>
      <c r="BG78" s="241" t="str">
        <f t="shared" si="19"/>
        <v>ABIERTO</v>
      </c>
      <c r="BJ78" s="183"/>
      <c r="BK78" s="183"/>
      <c r="BL78" s="183"/>
      <c r="BM78" s="183"/>
    </row>
    <row r="79" spans="1:65" s="54" customFormat="1" ht="35.65" customHeight="1" x14ac:dyDescent="0.25">
      <c r="A79" s="284"/>
      <c r="B79" s="81">
        <v>38935</v>
      </c>
      <c r="C79" s="220" t="s">
        <v>137</v>
      </c>
      <c r="E79" s="277"/>
      <c r="F79" s="81" t="s">
        <v>452</v>
      </c>
      <c r="G79" s="284"/>
      <c r="H79" s="48"/>
      <c r="I79" s="284"/>
      <c r="J79" s="278"/>
      <c r="K79" s="48" t="s">
        <v>535</v>
      </c>
      <c r="L79" s="48" t="s">
        <v>536</v>
      </c>
      <c r="M79" s="48">
        <v>2</v>
      </c>
      <c r="N79" s="48"/>
      <c r="O79" s="48"/>
      <c r="P79" s="113" t="s">
        <v>561</v>
      </c>
      <c r="Q79" s="48"/>
      <c r="R79" s="110"/>
      <c r="S79" s="48"/>
      <c r="T79" s="86">
        <v>1</v>
      </c>
      <c r="U79" s="48" t="s">
        <v>538</v>
      </c>
      <c r="V79" s="110">
        <v>44075</v>
      </c>
      <c r="W79" s="110">
        <v>44255</v>
      </c>
      <c r="X79" s="81"/>
      <c r="Y79" s="30"/>
      <c r="AA79" s="31"/>
      <c r="AB79" s="86"/>
      <c r="AD79" s="30"/>
      <c r="AE79" s="30"/>
      <c r="AF79" s="242" t="s">
        <v>654</v>
      </c>
      <c r="AG79" s="81"/>
      <c r="AH79" s="30"/>
      <c r="AJ79" s="31"/>
      <c r="AK79" s="31"/>
      <c r="AM79" s="30"/>
      <c r="AN79" s="30"/>
      <c r="AS79" s="31"/>
      <c r="AT79" s="86"/>
      <c r="BG79" s="241" t="str">
        <f t="shared" si="19"/>
        <v>ABIERTO</v>
      </c>
      <c r="BJ79" s="183"/>
      <c r="BK79" s="183"/>
      <c r="BL79" s="183"/>
      <c r="BM79" s="183"/>
    </row>
    <row r="80" spans="1:65" s="54" customFormat="1" ht="35.65" customHeight="1" x14ac:dyDescent="0.25">
      <c r="A80" s="284"/>
      <c r="B80" s="81">
        <v>38935</v>
      </c>
      <c r="C80" s="220" t="s">
        <v>137</v>
      </c>
      <c r="E80" s="277"/>
      <c r="F80" s="81" t="s">
        <v>452</v>
      </c>
      <c r="G80" s="284"/>
      <c r="H80" s="48"/>
      <c r="I80" s="284"/>
      <c r="J80" s="278"/>
      <c r="K80" s="48" t="s">
        <v>535</v>
      </c>
      <c r="L80" s="48" t="s">
        <v>536</v>
      </c>
      <c r="M80" s="48">
        <v>4</v>
      </c>
      <c r="N80" s="48"/>
      <c r="O80" s="48"/>
      <c r="P80" s="113" t="s">
        <v>561</v>
      </c>
      <c r="Q80" s="48"/>
      <c r="R80" s="110"/>
      <c r="S80" s="48"/>
      <c r="T80" s="86">
        <v>1</v>
      </c>
      <c r="U80" s="48" t="s">
        <v>539</v>
      </c>
      <c r="V80" s="110">
        <v>44075</v>
      </c>
      <c r="W80" s="110">
        <v>44255</v>
      </c>
      <c r="X80" s="81"/>
      <c r="Y80" s="30"/>
      <c r="AA80" s="31"/>
      <c r="AB80" s="86"/>
      <c r="AD80" s="30"/>
      <c r="AE80" s="30"/>
      <c r="AF80" s="242" t="s">
        <v>654</v>
      </c>
      <c r="AG80" s="81"/>
      <c r="AH80" s="30"/>
      <c r="AM80" s="30"/>
      <c r="AN80" s="30"/>
      <c r="AS80" s="31"/>
      <c r="AT80" s="86"/>
      <c r="BG80" s="241" t="str">
        <f t="shared" si="19"/>
        <v>ABIERTO</v>
      </c>
      <c r="BJ80" s="183"/>
      <c r="BK80" s="183"/>
      <c r="BL80" s="183"/>
      <c r="BM80" s="183"/>
    </row>
    <row r="81" spans="1:65" s="54" customFormat="1" ht="35.65" customHeight="1" x14ac:dyDescent="0.25">
      <c r="A81" s="284"/>
      <c r="B81" s="81">
        <v>38935</v>
      </c>
      <c r="C81" s="220" t="s">
        <v>137</v>
      </c>
      <c r="E81" s="277"/>
      <c r="F81" s="81" t="s">
        <v>452</v>
      </c>
      <c r="G81" s="284"/>
      <c r="H81" s="48"/>
      <c r="I81" s="284"/>
      <c r="J81" s="278"/>
      <c r="K81" s="48" t="s">
        <v>567</v>
      </c>
      <c r="L81" s="48" t="s">
        <v>76</v>
      </c>
      <c r="M81" s="48">
        <v>1</v>
      </c>
      <c r="N81" s="48"/>
      <c r="O81" s="48"/>
      <c r="P81" s="113" t="s">
        <v>561</v>
      </c>
      <c r="Q81" s="48"/>
      <c r="R81" s="110"/>
      <c r="S81" s="48"/>
      <c r="T81" s="86">
        <v>1</v>
      </c>
      <c r="U81" s="48" t="s">
        <v>568</v>
      </c>
      <c r="V81" s="110">
        <v>44075</v>
      </c>
      <c r="W81" s="110">
        <v>44255</v>
      </c>
      <c r="X81" s="81"/>
      <c r="Y81" s="30"/>
      <c r="AA81" s="31"/>
      <c r="AB81" s="86"/>
      <c r="AD81" s="30"/>
      <c r="AE81" s="30"/>
      <c r="AF81" s="242" t="s">
        <v>654</v>
      </c>
      <c r="AG81" s="81"/>
      <c r="AH81" s="30"/>
      <c r="AM81" s="30"/>
      <c r="AS81" s="31"/>
      <c r="AT81" s="86"/>
      <c r="BG81" s="241" t="str">
        <f t="shared" si="19"/>
        <v>ABIERTO</v>
      </c>
      <c r="BJ81" s="183"/>
      <c r="BK81" s="183"/>
      <c r="BL81" s="183"/>
      <c r="BM81" s="183"/>
    </row>
    <row r="82" spans="1:65" s="54" customFormat="1" ht="35.65" hidden="1" customHeight="1" x14ac:dyDescent="0.25">
      <c r="A82" s="284">
        <v>86</v>
      </c>
      <c r="B82" s="81">
        <v>38935</v>
      </c>
      <c r="C82" s="220" t="s">
        <v>137</v>
      </c>
      <c r="E82" s="277"/>
      <c r="F82" s="81" t="s">
        <v>452</v>
      </c>
      <c r="G82" s="284" t="s">
        <v>572</v>
      </c>
      <c r="H82" s="48"/>
      <c r="I82" s="284" t="s">
        <v>572</v>
      </c>
      <c r="J82" s="285" t="s">
        <v>573</v>
      </c>
      <c r="K82" s="48" t="s">
        <v>574</v>
      </c>
      <c r="L82" s="48" t="s">
        <v>575</v>
      </c>
      <c r="M82" s="48">
        <v>1</v>
      </c>
      <c r="N82" s="48"/>
      <c r="O82" s="48"/>
      <c r="P82" s="113" t="s">
        <v>580</v>
      </c>
      <c r="Q82" s="48"/>
      <c r="R82" s="110"/>
      <c r="S82" s="48"/>
      <c r="T82" s="86">
        <v>1</v>
      </c>
      <c r="U82" s="48" t="s">
        <v>583</v>
      </c>
      <c r="V82" s="110">
        <v>44075</v>
      </c>
      <c r="W82" s="110">
        <v>44377</v>
      </c>
      <c r="X82" s="81"/>
      <c r="Y82" s="30"/>
      <c r="AA82" s="31"/>
      <c r="AB82" s="86"/>
      <c r="AD82" s="30"/>
      <c r="AE82" s="30"/>
      <c r="AF82" s="242" t="s">
        <v>654</v>
      </c>
      <c r="AG82" s="81"/>
      <c r="AH82" s="30"/>
      <c r="AM82" s="30"/>
      <c r="AS82" s="31"/>
      <c r="AT82" s="86"/>
      <c r="BG82" s="241" t="str">
        <f t="shared" si="19"/>
        <v>ABIERTO</v>
      </c>
      <c r="BJ82" s="183"/>
      <c r="BK82" s="183"/>
      <c r="BL82" s="183"/>
      <c r="BM82" s="183"/>
    </row>
    <row r="83" spans="1:65" s="54" customFormat="1" ht="35.65" customHeight="1" x14ac:dyDescent="0.25">
      <c r="A83" s="284"/>
      <c r="B83" s="81">
        <v>38935</v>
      </c>
      <c r="C83" s="220" t="s">
        <v>137</v>
      </c>
      <c r="E83" s="277"/>
      <c r="F83" s="81" t="s">
        <v>452</v>
      </c>
      <c r="G83" s="284"/>
      <c r="H83" s="48"/>
      <c r="I83" s="284"/>
      <c r="J83" s="285"/>
      <c r="K83" s="48" t="s">
        <v>576</v>
      </c>
      <c r="L83" s="48" t="s">
        <v>577</v>
      </c>
      <c r="M83" s="48">
        <v>1</v>
      </c>
      <c r="N83" s="48"/>
      <c r="O83" s="48"/>
      <c r="P83" s="113" t="s">
        <v>581</v>
      </c>
      <c r="Q83" s="48"/>
      <c r="R83" s="110"/>
      <c r="S83" s="48"/>
      <c r="T83" s="86">
        <v>1</v>
      </c>
      <c r="U83" s="48" t="s">
        <v>584</v>
      </c>
      <c r="V83" s="110">
        <v>44075</v>
      </c>
      <c r="W83" s="110">
        <v>44377</v>
      </c>
      <c r="X83" s="81"/>
      <c r="Y83" s="30"/>
      <c r="AA83" s="31"/>
      <c r="AB83" s="86"/>
      <c r="AD83" s="30"/>
      <c r="AE83" s="30"/>
      <c r="AF83" s="242" t="s">
        <v>654</v>
      </c>
      <c r="AG83" s="81"/>
      <c r="AH83" s="30"/>
      <c r="AJ83" s="31"/>
      <c r="AK83" s="31"/>
      <c r="AM83" s="30"/>
      <c r="AS83" s="31"/>
      <c r="AT83" s="86"/>
      <c r="BG83" s="241" t="str">
        <f t="shared" si="19"/>
        <v>ABIERTO</v>
      </c>
      <c r="BJ83" s="183"/>
      <c r="BK83" s="183"/>
      <c r="BL83" s="183"/>
      <c r="BM83" s="183"/>
    </row>
    <row r="84" spans="1:65" s="54" customFormat="1" ht="35.65" customHeight="1" x14ac:dyDescent="0.25">
      <c r="A84" s="284"/>
      <c r="B84" s="81">
        <v>38935</v>
      </c>
      <c r="C84" s="220" t="s">
        <v>137</v>
      </c>
      <c r="E84" s="277"/>
      <c r="F84" s="81" t="s">
        <v>452</v>
      </c>
      <c r="G84" s="284"/>
      <c r="H84" s="48"/>
      <c r="I84" s="284"/>
      <c r="J84" s="285"/>
      <c r="K84" s="48" t="s">
        <v>578</v>
      </c>
      <c r="L84" s="48" t="s">
        <v>579</v>
      </c>
      <c r="M84" s="48">
        <v>1</v>
      </c>
      <c r="N84" s="48"/>
      <c r="O84" s="48"/>
      <c r="P84" s="113" t="s">
        <v>582</v>
      </c>
      <c r="Q84" s="48"/>
      <c r="R84" s="110"/>
      <c r="S84" s="48"/>
      <c r="T84" s="86">
        <v>1</v>
      </c>
      <c r="U84" s="48" t="s">
        <v>585</v>
      </c>
      <c r="V84" s="110">
        <v>44075</v>
      </c>
      <c r="W84" s="110">
        <v>44377</v>
      </c>
      <c r="X84" s="81"/>
      <c r="Y84" s="30"/>
      <c r="AA84" s="31"/>
      <c r="AB84" s="86"/>
      <c r="AD84" s="30"/>
      <c r="AE84" s="30"/>
      <c r="AF84" s="242" t="s">
        <v>654</v>
      </c>
      <c r="AG84" s="81"/>
      <c r="AH84" s="30"/>
      <c r="AM84" s="30"/>
      <c r="AS84" s="31"/>
      <c r="AT84" s="86"/>
      <c r="BG84" s="241" t="str">
        <f t="shared" si="19"/>
        <v>ABIERTO</v>
      </c>
      <c r="BJ84" s="183"/>
      <c r="BK84" s="183"/>
      <c r="BL84" s="183"/>
      <c r="BM84" s="183"/>
    </row>
    <row r="85" spans="1:65" s="54" customFormat="1" ht="35.65" hidden="1" customHeight="1" x14ac:dyDescent="0.25">
      <c r="A85" s="284">
        <v>86</v>
      </c>
      <c r="B85" s="81">
        <v>38935</v>
      </c>
      <c r="C85" s="220" t="s">
        <v>137</v>
      </c>
      <c r="E85" s="277"/>
      <c r="F85" s="81" t="s">
        <v>452</v>
      </c>
      <c r="G85" s="284" t="s">
        <v>586</v>
      </c>
      <c r="H85" s="48"/>
      <c r="I85" s="284" t="s">
        <v>586</v>
      </c>
      <c r="J85" s="285" t="s">
        <v>587</v>
      </c>
      <c r="K85" s="48" t="s">
        <v>588</v>
      </c>
      <c r="L85" s="48" t="s">
        <v>589</v>
      </c>
      <c r="M85" s="48">
        <v>4</v>
      </c>
      <c r="N85" s="48"/>
      <c r="O85" s="48"/>
      <c r="P85" s="113" t="s">
        <v>592</v>
      </c>
      <c r="Q85" s="48"/>
      <c r="R85" s="110"/>
      <c r="S85" s="48"/>
      <c r="T85" s="86">
        <v>1</v>
      </c>
      <c r="U85" s="48" t="s">
        <v>594</v>
      </c>
      <c r="V85" s="110">
        <v>44075</v>
      </c>
      <c r="W85" s="110">
        <v>44377</v>
      </c>
      <c r="X85" s="81"/>
      <c r="Y85" s="30"/>
      <c r="AA85" s="31"/>
      <c r="AB85" s="86"/>
      <c r="AD85" s="30"/>
      <c r="AE85" s="30"/>
      <c r="AF85" s="242" t="s">
        <v>654</v>
      </c>
      <c r="AG85" s="81"/>
      <c r="AH85" s="30"/>
      <c r="AM85" s="30"/>
      <c r="AS85" s="31"/>
      <c r="AT85" s="86"/>
      <c r="BG85" s="241" t="str">
        <f t="shared" si="19"/>
        <v>ABIERTO</v>
      </c>
      <c r="BJ85" s="183"/>
      <c r="BK85" s="183"/>
      <c r="BL85" s="183"/>
      <c r="BM85" s="183"/>
    </row>
    <row r="86" spans="1:65" s="54" customFormat="1" ht="35.65" customHeight="1" x14ac:dyDescent="0.25">
      <c r="A86" s="284"/>
      <c r="B86" s="81">
        <v>38935</v>
      </c>
      <c r="C86" s="220" t="s">
        <v>137</v>
      </c>
      <c r="E86" s="277"/>
      <c r="F86" s="81" t="s">
        <v>452</v>
      </c>
      <c r="G86" s="284"/>
      <c r="H86" s="48"/>
      <c r="I86" s="284"/>
      <c r="J86" s="285"/>
      <c r="K86" s="48" t="s">
        <v>590</v>
      </c>
      <c r="L86" s="48" t="s">
        <v>591</v>
      </c>
      <c r="M86" s="48">
        <v>4</v>
      </c>
      <c r="N86" s="48"/>
      <c r="O86" s="48"/>
      <c r="P86" s="113" t="s">
        <v>593</v>
      </c>
      <c r="Q86" s="48"/>
      <c r="R86" s="110"/>
      <c r="S86" s="48"/>
      <c r="T86" s="86">
        <v>1</v>
      </c>
      <c r="U86" s="48" t="s">
        <v>595</v>
      </c>
      <c r="V86" s="110">
        <v>44075</v>
      </c>
      <c r="W86" s="110">
        <v>44377</v>
      </c>
      <c r="X86" s="81"/>
      <c r="Y86" s="30"/>
      <c r="AA86" s="31"/>
      <c r="AB86" s="86"/>
      <c r="AD86" s="30"/>
      <c r="AE86" s="30"/>
      <c r="AF86" s="242" t="s">
        <v>654</v>
      </c>
      <c r="AG86" s="81"/>
      <c r="AH86" s="30"/>
      <c r="AM86" s="30"/>
      <c r="AS86" s="31"/>
      <c r="AT86" s="86"/>
      <c r="BG86" s="241" t="str">
        <f t="shared" si="19"/>
        <v>ABIERTO</v>
      </c>
      <c r="BJ86" s="183"/>
      <c r="BK86" s="183"/>
      <c r="BL86" s="183"/>
      <c r="BM86" s="183"/>
    </row>
    <row r="87" spans="1:65" s="54" customFormat="1" ht="35.65" hidden="1" customHeight="1" x14ac:dyDescent="0.25">
      <c r="A87" s="54">
        <v>86</v>
      </c>
      <c r="B87" s="81">
        <v>38935</v>
      </c>
      <c r="C87" s="220" t="s">
        <v>137</v>
      </c>
      <c r="E87" s="277"/>
      <c r="F87" s="81" t="s">
        <v>452</v>
      </c>
      <c r="G87" s="54" t="s">
        <v>367</v>
      </c>
      <c r="H87" s="48"/>
      <c r="I87" s="54" t="s">
        <v>367</v>
      </c>
      <c r="J87" s="48" t="s">
        <v>596</v>
      </c>
      <c r="K87" s="48" t="s">
        <v>597</v>
      </c>
      <c r="L87" s="48" t="s">
        <v>598</v>
      </c>
      <c r="M87" s="48">
        <v>2</v>
      </c>
      <c r="N87" s="48"/>
      <c r="O87" s="48"/>
      <c r="P87" s="113" t="s">
        <v>511</v>
      </c>
      <c r="Q87" s="48"/>
      <c r="R87" s="110"/>
      <c r="S87" s="48"/>
      <c r="T87" s="86">
        <v>1</v>
      </c>
      <c r="U87" s="48" t="s">
        <v>599</v>
      </c>
      <c r="V87" s="110">
        <v>44075</v>
      </c>
      <c r="W87" s="110">
        <v>44196</v>
      </c>
      <c r="X87" s="81"/>
      <c r="Y87" s="30"/>
      <c r="AA87" s="31"/>
      <c r="AB87" s="86"/>
      <c r="AD87" s="30"/>
      <c r="AE87" s="30"/>
      <c r="AF87" s="242" t="s">
        <v>654</v>
      </c>
      <c r="AG87" s="81"/>
      <c r="AH87" s="30"/>
      <c r="AM87" s="30"/>
      <c r="AS87" s="31"/>
      <c r="AT87" s="86"/>
      <c r="BG87" s="241" t="str">
        <f t="shared" si="19"/>
        <v>ABIERTO</v>
      </c>
      <c r="BJ87" s="183"/>
      <c r="BK87" s="183"/>
      <c r="BL87" s="183"/>
      <c r="BM87" s="183"/>
    </row>
    <row r="88" spans="1:65" s="54" customFormat="1" ht="35.65" hidden="1" customHeight="1" x14ac:dyDescent="0.25">
      <c r="A88" s="54">
        <v>86</v>
      </c>
      <c r="B88" s="81">
        <v>38935</v>
      </c>
      <c r="C88" s="220" t="s">
        <v>137</v>
      </c>
      <c r="E88" s="277"/>
      <c r="F88" s="81" t="s">
        <v>452</v>
      </c>
      <c r="G88" s="54" t="s">
        <v>600</v>
      </c>
      <c r="H88" s="48"/>
      <c r="I88" s="54" t="s">
        <v>600</v>
      </c>
      <c r="J88" s="48" t="s">
        <v>601</v>
      </c>
      <c r="K88" s="48" t="s">
        <v>602</v>
      </c>
      <c r="L88" s="48" t="s">
        <v>603</v>
      </c>
      <c r="M88" s="48">
        <v>100</v>
      </c>
      <c r="N88" s="48"/>
      <c r="O88" s="48"/>
      <c r="P88" s="113" t="s">
        <v>560</v>
      </c>
      <c r="Q88" s="48"/>
      <c r="R88" s="110"/>
      <c r="S88" s="48"/>
      <c r="T88" s="86">
        <v>1</v>
      </c>
      <c r="U88" s="48" t="s">
        <v>604</v>
      </c>
      <c r="V88" s="110">
        <v>44075</v>
      </c>
      <c r="W88" s="110">
        <v>44255</v>
      </c>
      <c r="X88" s="81"/>
      <c r="Y88" s="30"/>
      <c r="AA88" s="31"/>
      <c r="AB88" s="86"/>
      <c r="AD88" s="30"/>
      <c r="AE88" s="30"/>
      <c r="AF88" s="242" t="s">
        <v>654</v>
      </c>
      <c r="AG88" s="81"/>
      <c r="AH88" s="30"/>
      <c r="AM88" s="30"/>
      <c r="AS88" s="31"/>
      <c r="AT88" s="86"/>
      <c r="BG88" s="241" t="str">
        <f t="shared" si="19"/>
        <v>ABIERTO</v>
      </c>
      <c r="BJ88" s="183"/>
      <c r="BK88" s="183"/>
      <c r="BL88" s="183"/>
      <c r="BM88" s="183"/>
    </row>
    <row r="89" spans="1:65" s="54" customFormat="1" ht="35.65" hidden="1" customHeight="1" x14ac:dyDescent="0.25">
      <c r="A89" s="284">
        <v>86</v>
      </c>
      <c r="B89" s="81">
        <v>38935</v>
      </c>
      <c r="C89" s="220" t="s">
        <v>137</v>
      </c>
      <c r="E89" s="277"/>
      <c r="F89" s="81" t="s">
        <v>452</v>
      </c>
      <c r="G89" s="284" t="s">
        <v>372</v>
      </c>
      <c r="H89" s="48"/>
      <c r="I89" s="284" t="s">
        <v>372</v>
      </c>
      <c r="J89" s="285" t="s">
        <v>605</v>
      </c>
      <c r="K89" s="48" t="s">
        <v>606</v>
      </c>
      <c r="L89" s="48" t="s">
        <v>607</v>
      </c>
      <c r="M89" s="48">
        <v>100</v>
      </c>
      <c r="N89" s="48"/>
      <c r="O89" s="48"/>
      <c r="P89" s="113" t="s">
        <v>560</v>
      </c>
      <c r="Q89" s="48"/>
      <c r="R89" s="110"/>
      <c r="S89" s="48"/>
      <c r="T89" s="86">
        <v>1</v>
      </c>
      <c r="U89" s="48" t="s">
        <v>608</v>
      </c>
      <c r="V89" s="110">
        <v>44075</v>
      </c>
      <c r="W89" s="110">
        <v>44196</v>
      </c>
      <c r="X89" s="81"/>
      <c r="Y89" s="30"/>
      <c r="AA89" s="31"/>
      <c r="AB89" s="86"/>
      <c r="AD89" s="30"/>
      <c r="AE89" s="30"/>
      <c r="AF89" s="242" t="s">
        <v>654</v>
      </c>
      <c r="AG89" s="81"/>
      <c r="AH89" s="30"/>
      <c r="AM89" s="30"/>
      <c r="AS89" s="31"/>
      <c r="AT89" s="86"/>
      <c r="BG89" s="241" t="str">
        <f t="shared" si="19"/>
        <v>ABIERTO</v>
      </c>
      <c r="BJ89" s="183"/>
      <c r="BK89" s="183"/>
      <c r="BL89" s="183"/>
      <c r="BM89" s="183"/>
    </row>
    <row r="90" spans="1:65" s="54" customFormat="1" ht="35.65" customHeight="1" x14ac:dyDescent="0.25">
      <c r="A90" s="284"/>
      <c r="B90" s="81">
        <v>38935</v>
      </c>
      <c r="C90" s="220" t="s">
        <v>137</v>
      </c>
      <c r="E90" s="277"/>
      <c r="F90" s="81" t="s">
        <v>452</v>
      </c>
      <c r="G90" s="284"/>
      <c r="H90" s="48"/>
      <c r="I90" s="284"/>
      <c r="J90" s="285"/>
      <c r="K90" s="48" t="s">
        <v>535</v>
      </c>
      <c r="L90" s="48" t="s">
        <v>536</v>
      </c>
      <c r="M90" s="48">
        <v>2</v>
      </c>
      <c r="N90" s="48"/>
      <c r="O90" s="48"/>
      <c r="P90" s="113" t="s">
        <v>560</v>
      </c>
      <c r="Q90" s="48"/>
      <c r="R90" s="110"/>
      <c r="S90" s="48"/>
      <c r="T90" s="86">
        <v>1</v>
      </c>
      <c r="U90" s="48" t="s">
        <v>609</v>
      </c>
      <c r="V90" s="110">
        <v>44075</v>
      </c>
      <c r="W90" s="110">
        <v>44255</v>
      </c>
      <c r="X90" s="81"/>
      <c r="Y90" s="30"/>
      <c r="AA90" s="31"/>
      <c r="AB90" s="86"/>
      <c r="AD90" s="30"/>
      <c r="AE90" s="30"/>
      <c r="AF90" s="242" t="s">
        <v>654</v>
      </c>
      <c r="AG90" s="81"/>
      <c r="AH90" s="30"/>
      <c r="AM90" s="30"/>
      <c r="AS90" s="31"/>
      <c r="AT90" s="86"/>
      <c r="BG90" s="241" t="str">
        <f t="shared" si="19"/>
        <v>ABIERTO</v>
      </c>
      <c r="BJ90" s="183"/>
      <c r="BK90" s="183"/>
      <c r="BL90" s="183"/>
      <c r="BM90" s="183"/>
    </row>
    <row r="91" spans="1:65" s="54" customFormat="1" ht="35.65" customHeight="1" x14ac:dyDescent="0.25">
      <c r="A91" s="284"/>
      <c r="B91" s="81">
        <v>38935</v>
      </c>
      <c r="C91" s="220" t="s">
        <v>137</v>
      </c>
      <c r="E91" s="277"/>
      <c r="F91" s="81" t="s">
        <v>452</v>
      </c>
      <c r="G91" s="284"/>
      <c r="H91" s="48"/>
      <c r="I91" s="284"/>
      <c r="J91" s="285"/>
      <c r="K91" s="45" t="s">
        <v>535</v>
      </c>
      <c r="L91" s="45" t="s">
        <v>536</v>
      </c>
      <c r="M91" s="45">
        <v>4</v>
      </c>
      <c r="N91" s="45"/>
      <c r="O91" s="48"/>
      <c r="P91" s="113" t="s">
        <v>560</v>
      </c>
      <c r="Q91" s="128"/>
      <c r="R91" s="45"/>
      <c r="S91" s="45"/>
      <c r="T91" s="86">
        <v>1</v>
      </c>
      <c r="U91" s="129" t="s">
        <v>539</v>
      </c>
      <c r="V91" s="110">
        <v>44075</v>
      </c>
      <c r="W91" s="110">
        <v>44255</v>
      </c>
      <c r="X91" s="81"/>
      <c r="Y91" s="30"/>
      <c r="AA91" s="31"/>
      <c r="AB91" s="86"/>
      <c r="AD91" s="30"/>
      <c r="AE91" s="30"/>
      <c r="AF91" s="242" t="s">
        <v>654</v>
      </c>
      <c r="AG91" s="81"/>
      <c r="AH91" s="30"/>
      <c r="AJ91" s="31"/>
      <c r="AK91" s="31"/>
      <c r="AM91" s="30"/>
      <c r="AS91" s="31"/>
      <c r="AT91" s="86"/>
      <c r="BG91" s="241" t="str">
        <f t="shared" si="19"/>
        <v>ABIERTO</v>
      </c>
      <c r="BJ91" s="183"/>
      <c r="BK91" s="183"/>
      <c r="BL91" s="183"/>
      <c r="BM91" s="183"/>
    </row>
    <row r="92" spans="1:65" s="54" customFormat="1" ht="35.65" hidden="1" customHeight="1" x14ac:dyDescent="0.25">
      <c r="A92" s="284">
        <v>86</v>
      </c>
      <c r="B92" s="81">
        <v>38935</v>
      </c>
      <c r="C92" s="220" t="s">
        <v>137</v>
      </c>
      <c r="E92" s="277"/>
      <c r="F92" s="81" t="s">
        <v>452</v>
      </c>
      <c r="G92" s="284" t="s">
        <v>610</v>
      </c>
      <c r="I92" s="284" t="s">
        <v>610</v>
      </c>
      <c r="J92" s="278" t="s">
        <v>611</v>
      </c>
      <c r="K92" s="220" t="s">
        <v>612</v>
      </c>
      <c r="L92" s="220" t="s">
        <v>613</v>
      </c>
      <c r="M92" s="54">
        <v>70</v>
      </c>
      <c r="P92" s="220" t="s">
        <v>616</v>
      </c>
      <c r="T92" s="86">
        <v>1</v>
      </c>
      <c r="U92" s="220" t="s">
        <v>617</v>
      </c>
      <c r="V92" s="81">
        <v>44075</v>
      </c>
      <c r="W92" s="81">
        <v>44196</v>
      </c>
      <c r="AF92" s="242" t="s">
        <v>654</v>
      </c>
      <c r="BG92" s="241" t="str">
        <f t="shared" si="19"/>
        <v>ABIERTO</v>
      </c>
      <c r="BJ92" s="183"/>
      <c r="BK92" s="183"/>
      <c r="BL92" s="183"/>
      <c r="BM92" s="183"/>
    </row>
    <row r="93" spans="1:65" s="54" customFormat="1" ht="35.65" customHeight="1" x14ac:dyDescent="0.25">
      <c r="A93" s="284"/>
      <c r="B93" s="81">
        <v>38935</v>
      </c>
      <c r="C93" s="220" t="s">
        <v>137</v>
      </c>
      <c r="E93" s="277"/>
      <c r="F93" s="81" t="s">
        <v>452</v>
      </c>
      <c r="G93" s="284"/>
      <c r="I93" s="284"/>
      <c r="J93" s="278"/>
      <c r="K93" s="220" t="s">
        <v>535</v>
      </c>
      <c r="L93" s="220" t="s">
        <v>536</v>
      </c>
      <c r="M93" s="54">
        <v>2</v>
      </c>
      <c r="P93" s="220" t="s">
        <v>561</v>
      </c>
      <c r="T93" s="86">
        <v>1</v>
      </c>
      <c r="U93" s="220" t="s">
        <v>609</v>
      </c>
      <c r="V93" s="81">
        <v>44075</v>
      </c>
      <c r="W93" s="81">
        <v>44255</v>
      </c>
      <c r="AF93" s="242" t="s">
        <v>654</v>
      </c>
      <c r="BG93" s="241" t="str">
        <f t="shared" si="19"/>
        <v>ABIERTO</v>
      </c>
      <c r="BJ93" s="183"/>
      <c r="BK93" s="183"/>
      <c r="BL93" s="183"/>
      <c r="BM93" s="183"/>
    </row>
    <row r="94" spans="1:65" s="54" customFormat="1" ht="35.65" customHeight="1" x14ac:dyDescent="0.25">
      <c r="A94" s="284"/>
      <c r="B94" s="81">
        <v>38935</v>
      </c>
      <c r="C94" s="220" t="s">
        <v>137</v>
      </c>
      <c r="E94" s="277"/>
      <c r="F94" s="81" t="s">
        <v>452</v>
      </c>
      <c r="G94" s="284"/>
      <c r="I94" s="284"/>
      <c r="J94" s="278"/>
      <c r="K94" s="220" t="s">
        <v>535</v>
      </c>
      <c r="L94" s="220" t="s">
        <v>536</v>
      </c>
      <c r="M94" s="54">
        <v>4</v>
      </c>
      <c r="P94" s="220" t="s">
        <v>561</v>
      </c>
      <c r="T94" s="86">
        <v>1</v>
      </c>
      <c r="U94" s="220" t="s">
        <v>539</v>
      </c>
      <c r="V94" s="81">
        <v>44075</v>
      </c>
      <c r="W94" s="81">
        <v>44255</v>
      </c>
      <c r="AF94" s="242" t="s">
        <v>654</v>
      </c>
      <c r="BG94" s="241" t="str">
        <f t="shared" si="19"/>
        <v>ABIERTO</v>
      </c>
      <c r="BJ94" s="183"/>
      <c r="BK94" s="183"/>
      <c r="BL94" s="183"/>
      <c r="BM94" s="183"/>
    </row>
    <row r="95" spans="1:65" s="54" customFormat="1" ht="35.65" customHeight="1" x14ac:dyDescent="0.25">
      <c r="A95" s="284"/>
      <c r="B95" s="81">
        <v>38935</v>
      </c>
      <c r="C95" s="220" t="s">
        <v>137</v>
      </c>
      <c r="E95" s="277"/>
      <c r="F95" s="81" t="s">
        <v>452</v>
      </c>
      <c r="G95" s="284"/>
      <c r="I95" s="284"/>
      <c r="J95" s="278"/>
      <c r="K95" s="220" t="s">
        <v>614</v>
      </c>
      <c r="L95" s="220" t="s">
        <v>615</v>
      </c>
      <c r="M95" s="54">
        <v>80</v>
      </c>
      <c r="P95" s="220" t="s">
        <v>616</v>
      </c>
      <c r="T95" s="86">
        <v>1</v>
      </c>
      <c r="U95" s="220" t="s">
        <v>618</v>
      </c>
      <c r="V95" s="81">
        <v>44075</v>
      </c>
      <c r="W95" s="81">
        <v>44196</v>
      </c>
      <c r="AF95" s="242" t="s">
        <v>654</v>
      </c>
      <c r="BG95" s="241" t="str">
        <f t="shared" si="19"/>
        <v>ABIERTO</v>
      </c>
      <c r="BJ95" s="183"/>
      <c r="BK95" s="183"/>
      <c r="BL95" s="183"/>
      <c r="BM95" s="183"/>
    </row>
    <row r="96" spans="1:65" s="54" customFormat="1" ht="35.65" customHeight="1" x14ac:dyDescent="0.25">
      <c r="BJ96" s="183"/>
      <c r="BK96" s="183"/>
      <c r="BL96" s="183"/>
      <c r="BM96" s="183"/>
    </row>
    <row r="97" spans="62:65" s="54" customFormat="1" ht="35.65" customHeight="1" x14ac:dyDescent="0.25">
      <c r="BJ97" s="183"/>
      <c r="BK97" s="183"/>
      <c r="BL97" s="183"/>
      <c r="BM97" s="183"/>
    </row>
    <row r="98" spans="62:65" s="54" customFormat="1" ht="35.65" customHeight="1" x14ac:dyDescent="0.25">
      <c r="BJ98" s="183"/>
      <c r="BK98" s="183"/>
      <c r="BL98" s="183"/>
      <c r="BM98" s="183"/>
    </row>
    <row r="99" spans="62:65" s="54" customFormat="1" ht="35.65" customHeight="1" x14ac:dyDescent="0.25">
      <c r="BJ99" s="183"/>
      <c r="BK99" s="183"/>
      <c r="BL99" s="183"/>
      <c r="BM99" s="183"/>
    </row>
    <row r="100" spans="62:65" s="54" customFormat="1" ht="35.65" customHeight="1" x14ac:dyDescent="0.25">
      <c r="BJ100" s="183"/>
      <c r="BK100" s="183"/>
      <c r="BL100" s="183"/>
      <c r="BM100" s="183"/>
    </row>
    <row r="101" spans="62:65" s="54" customFormat="1" ht="35.65" customHeight="1" x14ac:dyDescent="0.25">
      <c r="BJ101" s="183"/>
      <c r="BK101" s="183"/>
      <c r="BL101" s="183"/>
      <c r="BM101" s="183"/>
    </row>
    <row r="102" spans="62:65" s="54" customFormat="1" ht="35.65" customHeight="1" x14ac:dyDescent="0.25">
      <c r="BJ102" s="183"/>
      <c r="BK102" s="183"/>
      <c r="BL102" s="183"/>
      <c r="BM102" s="183"/>
    </row>
    <row r="103" spans="62:65" s="54" customFormat="1" ht="35.65" customHeight="1" x14ac:dyDescent="0.25">
      <c r="BJ103" s="183"/>
      <c r="BK103" s="183"/>
      <c r="BL103" s="183"/>
      <c r="BM103" s="183"/>
    </row>
    <row r="104" spans="62:65" s="54" customFormat="1" ht="35.65" customHeight="1" x14ac:dyDescent="0.25">
      <c r="BJ104" s="183"/>
      <c r="BK104" s="183"/>
      <c r="BL104" s="183"/>
      <c r="BM104" s="183"/>
    </row>
    <row r="105" spans="62:65" s="54" customFormat="1" ht="35.65" customHeight="1" x14ac:dyDescent="0.25">
      <c r="BJ105" s="183"/>
      <c r="BK105" s="183"/>
      <c r="BL105" s="183"/>
      <c r="BM105" s="183"/>
    </row>
    <row r="106" spans="62:65" s="54" customFormat="1" ht="35.65" customHeight="1" x14ac:dyDescent="0.25">
      <c r="BJ106" s="183"/>
      <c r="BK106" s="183"/>
      <c r="BL106" s="183"/>
      <c r="BM106" s="183"/>
    </row>
    <row r="107" spans="62:65" s="54" customFormat="1" ht="35.65" customHeight="1" x14ac:dyDescent="0.25">
      <c r="BJ107" s="183"/>
      <c r="BK107" s="183"/>
      <c r="BL107" s="183"/>
      <c r="BM107" s="183"/>
    </row>
    <row r="108" spans="62:65" s="54" customFormat="1" ht="35.65" customHeight="1" x14ac:dyDescent="0.25">
      <c r="BJ108" s="183"/>
      <c r="BK108" s="183"/>
      <c r="BL108" s="183"/>
      <c r="BM108" s="183"/>
    </row>
    <row r="109" spans="62:65" s="54" customFormat="1" ht="35.65" customHeight="1" x14ac:dyDescent="0.25">
      <c r="BJ109" s="183"/>
      <c r="BK109" s="183"/>
      <c r="BL109" s="183"/>
      <c r="BM109" s="183"/>
    </row>
    <row r="110" spans="62:65" s="54" customFormat="1" ht="35.65" customHeight="1" x14ac:dyDescent="0.25">
      <c r="BJ110" s="183"/>
      <c r="BK110" s="183"/>
      <c r="BL110" s="183"/>
      <c r="BM110" s="183"/>
    </row>
    <row r="111" spans="62:65" s="54" customFormat="1" ht="35.65" customHeight="1" x14ac:dyDescent="0.25">
      <c r="BJ111" s="183"/>
      <c r="BK111" s="183"/>
      <c r="BL111" s="183"/>
      <c r="BM111" s="183"/>
    </row>
    <row r="112" spans="62:65" s="54" customFormat="1" ht="35.65" customHeight="1" x14ac:dyDescent="0.25">
      <c r="BJ112" s="183"/>
      <c r="BK112" s="183"/>
      <c r="BL112" s="183"/>
      <c r="BM112" s="183"/>
    </row>
    <row r="113" spans="62:65" s="54" customFormat="1" ht="35.65" customHeight="1" x14ac:dyDescent="0.25">
      <c r="BJ113" s="183"/>
      <c r="BK113" s="183"/>
      <c r="BL113" s="183"/>
      <c r="BM113" s="183"/>
    </row>
    <row r="114" spans="62:65" s="54" customFormat="1" ht="35.65" customHeight="1" x14ac:dyDescent="0.25">
      <c r="BJ114" s="183"/>
      <c r="BK114" s="183"/>
      <c r="BL114" s="183"/>
      <c r="BM114" s="183"/>
    </row>
    <row r="115" spans="62:65" s="54" customFormat="1" ht="35.65" customHeight="1" x14ac:dyDescent="0.25">
      <c r="BJ115" s="183"/>
      <c r="BK115" s="183"/>
      <c r="BL115" s="183"/>
      <c r="BM115" s="183"/>
    </row>
  </sheetData>
  <autoFilter ref="A3:BI95" xr:uid="{00000000-0009-0000-0000-000003000000}">
    <filterColumn colId="0">
      <filters blank="1">
        <filter val="47"/>
      </filters>
    </filterColumn>
  </autoFilter>
  <mergeCells count="198">
    <mergeCell ref="G92:G95"/>
    <mergeCell ref="I92:I95"/>
    <mergeCell ref="J92:J95"/>
    <mergeCell ref="A61:A63"/>
    <mergeCell ref="A66:A67"/>
    <mergeCell ref="A68:A69"/>
    <mergeCell ref="A70:A72"/>
    <mergeCell ref="A73:A75"/>
    <mergeCell ref="A76:A77"/>
    <mergeCell ref="A78:A81"/>
    <mergeCell ref="A82:A84"/>
    <mergeCell ref="A85:A86"/>
    <mergeCell ref="A89:A91"/>
    <mergeCell ref="A92:A95"/>
    <mergeCell ref="E56:E95"/>
    <mergeCell ref="G85:G86"/>
    <mergeCell ref="I85:I86"/>
    <mergeCell ref="J85:J86"/>
    <mergeCell ref="G89:G91"/>
    <mergeCell ref="I89:I91"/>
    <mergeCell ref="J89:J91"/>
    <mergeCell ref="G76:G77"/>
    <mergeCell ref="I76:I77"/>
    <mergeCell ref="J76:J77"/>
    <mergeCell ref="G78:G81"/>
    <mergeCell ref="I78:I81"/>
    <mergeCell ref="J78:J81"/>
    <mergeCell ref="G82:G84"/>
    <mergeCell ref="I82:I84"/>
    <mergeCell ref="J82:J84"/>
    <mergeCell ref="I68:I69"/>
    <mergeCell ref="G68:G69"/>
    <mergeCell ref="J68:J69"/>
    <mergeCell ref="G70:G72"/>
    <mergeCell ref="I70:I72"/>
    <mergeCell ref="J70:J72"/>
    <mergeCell ref="G73:G75"/>
    <mergeCell ref="I73:I75"/>
    <mergeCell ref="J73:J75"/>
    <mergeCell ref="J56:J60"/>
    <mergeCell ref="I56:I60"/>
    <mergeCell ref="G56:G60"/>
    <mergeCell ref="A56:A60"/>
    <mergeCell ref="G61:G63"/>
    <mergeCell ref="I61:I63"/>
    <mergeCell ref="J61:J63"/>
    <mergeCell ref="G66:G67"/>
    <mergeCell ref="I66:I67"/>
    <mergeCell ref="J66:J67"/>
    <mergeCell ref="BH2:BH3"/>
    <mergeCell ref="BI2:BI4"/>
    <mergeCell ref="BB2:BB3"/>
    <mergeCell ref="BC2:BC3"/>
    <mergeCell ref="BD2:BD3"/>
    <mergeCell ref="BE2:BE3"/>
    <mergeCell ref="BF2:BF3"/>
    <mergeCell ref="BG2:BG3"/>
    <mergeCell ref="BA2:BA3"/>
    <mergeCell ref="AY2:AY3"/>
    <mergeCell ref="AZ2:AZ3"/>
    <mergeCell ref="AB2:AB3"/>
    <mergeCell ref="AO2:AO3"/>
    <mergeCell ref="AD2:AD3"/>
    <mergeCell ref="AE2:AE3"/>
    <mergeCell ref="AF2:AF3"/>
    <mergeCell ref="AG2:AG3"/>
    <mergeCell ref="AH2:AH3"/>
    <mergeCell ref="AI2:AI3"/>
    <mergeCell ref="AJ2:AJ3"/>
    <mergeCell ref="AK2:AK3"/>
    <mergeCell ref="AL2:AL3"/>
    <mergeCell ref="AM2:AM3"/>
    <mergeCell ref="AN2:AN3"/>
    <mergeCell ref="AP2:AP3"/>
    <mergeCell ref="AQ2:AQ3"/>
    <mergeCell ref="AR2:AR3"/>
    <mergeCell ref="AS2:AS3"/>
    <mergeCell ref="AT2:AT3"/>
    <mergeCell ref="AU2:AU3"/>
    <mergeCell ref="AV2:AV3"/>
    <mergeCell ref="AW2:AW3"/>
    <mergeCell ref="AX2:AX3"/>
    <mergeCell ref="S2:S3"/>
    <mergeCell ref="T2:T3"/>
    <mergeCell ref="U2:U3"/>
    <mergeCell ref="V2:V3"/>
    <mergeCell ref="W2:W3"/>
    <mergeCell ref="X2:X3"/>
    <mergeCell ref="Y2:Y3"/>
    <mergeCell ref="Z2:Z3"/>
    <mergeCell ref="AA2:AA3"/>
    <mergeCell ref="AW1:BD1"/>
    <mergeCell ref="Q2:Q3"/>
    <mergeCell ref="BE1:BI1"/>
    <mergeCell ref="A2:A3"/>
    <mergeCell ref="B2:B3"/>
    <mergeCell ref="C2:C3"/>
    <mergeCell ref="D2:D3"/>
    <mergeCell ref="E2:E3"/>
    <mergeCell ref="F2:F3"/>
    <mergeCell ref="G2:G3"/>
    <mergeCell ref="H2:H3"/>
    <mergeCell ref="I2:I3"/>
    <mergeCell ref="A1:I1"/>
    <mergeCell ref="J1:W1"/>
    <mergeCell ref="X1:AF1"/>
    <mergeCell ref="AG1:AN1"/>
    <mergeCell ref="AO1:AV1"/>
    <mergeCell ref="J2:J3"/>
    <mergeCell ref="K2:M2"/>
    <mergeCell ref="N2:N3"/>
    <mergeCell ref="O2:O3"/>
    <mergeCell ref="P2:P3"/>
    <mergeCell ref="AC2:AC3"/>
    <mergeCell ref="R2:R3"/>
    <mergeCell ref="J10:J11"/>
    <mergeCell ref="A10:A11"/>
    <mergeCell ref="B10:B11"/>
    <mergeCell ref="C10:C11"/>
    <mergeCell ref="D10:D11"/>
    <mergeCell ref="F8:F9"/>
    <mergeCell ref="G8:G9"/>
    <mergeCell ref="I8:I9"/>
    <mergeCell ref="A8:A9"/>
    <mergeCell ref="C8:C9"/>
    <mergeCell ref="B8:B9"/>
    <mergeCell ref="D8:D9"/>
    <mergeCell ref="J16:J17"/>
    <mergeCell ref="A19:A20"/>
    <mergeCell ref="C19:C20"/>
    <mergeCell ref="B19:B20"/>
    <mergeCell ref="D19:D20"/>
    <mergeCell ref="F19:F20"/>
    <mergeCell ref="I19:I20"/>
    <mergeCell ref="G12:G13"/>
    <mergeCell ref="I12:I13"/>
    <mergeCell ref="A16:A17"/>
    <mergeCell ref="B16:B17"/>
    <mergeCell ref="C16:C17"/>
    <mergeCell ref="D16:D17"/>
    <mergeCell ref="F16:F17"/>
    <mergeCell ref="G16:G17"/>
    <mergeCell ref="I16:I17"/>
    <mergeCell ref="A12:A13"/>
    <mergeCell ref="C12:C13"/>
    <mergeCell ref="D12:D13"/>
    <mergeCell ref="F12:F13"/>
    <mergeCell ref="G19:G20"/>
    <mergeCell ref="B26:B27"/>
    <mergeCell ref="C26:C27"/>
    <mergeCell ref="D26:D27"/>
    <mergeCell ref="D21:D22"/>
    <mergeCell ref="C21:C22"/>
    <mergeCell ref="B21:B22"/>
    <mergeCell ref="A21:A22"/>
    <mergeCell ref="J21:J22"/>
    <mergeCell ref="I21:I22"/>
    <mergeCell ref="G21:G22"/>
    <mergeCell ref="F21:F22"/>
    <mergeCell ref="J5:J6"/>
    <mergeCell ref="A5:A6"/>
    <mergeCell ref="C5:C6"/>
    <mergeCell ref="B5:B6"/>
    <mergeCell ref="D5:D6"/>
    <mergeCell ref="F30:F31"/>
    <mergeCell ref="G30:G31"/>
    <mergeCell ref="I30:I31"/>
    <mergeCell ref="J30:J31"/>
    <mergeCell ref="A30:A31"/>
    <mergeCell ref="B30:B31"/>
    <mergeCell ref="C30:C31"/>
    <mergeCell ref="D30:D31"/>
    <mergeCell ref="F28:F29"/>
    <mergeCell ref="G28:G29"/>
    <mergeCell ref="I28:I29"/>
    <mergeCell ref="J28:J29"/>
    <mergeCell ref="A28:A29"/>
    <mergeCell ref="B28:B29"/>
    <mergeCell ref="C28:C29"/>
    <mergeCell ref="D28:D29"/>
    <mergeCell ref="F26:F27"/>
    <mergeCell ref="J26:J27"/>
    <mergeCell ref="A26:A27"/>
    <mergeCell ref="E50:E52"/>
    <mergeCell ref="E39:E49"/>
    <mergeCell ref="E36:E38"/>
    <mergeCell ref="E5:E35"/>
    <mergeCell ref="E53:E55"/>
    <mergeCell ref="F5:F6"/>
    <mergeCell ref="G5:G6"/>
    <mergeCell ref="I5:I6"/>
    <mergeCell ref="G26:G27"/>
    <mergeCell ref="I26:I27"/>
    <mergeCell ref="F10:F11"/>
    <mergeCell ref="G10:G11"/>
    <mergeCell ref="I10:I11"/>
    <mergeCell ref="G43:G44"/>
    <mergeCell ref="G39:G40"/>
  </mergeCells>
  <conditionalFormatting sqref="AU72:BC91 AC5:AC91 AL36:AL91 AT36:AT71">
    <cfRule type="containsText" dxfId="33" priority="22" operator="containsText" text="AMARILLO">
      <formula>NOT(ISERROR(SEARCH("AMARILLO",AC5)))</formula>
    </cfRule>
    <cfRule type="containsText" priority="23" operator="containsText" text="AMARILLO">
      <formula>NOT(ISERROR(SEARCH("AMARILLO",AC5)))</formula>
    </cfRule>
    <cfRule type="containsText" dxfId="32" priority="24" operator="containsText" text="ROJO">
      <formula>NOT(ISERROR(SEARCH("ROJO",AC5)))</formula>
    </cfRule>
    <cfRule type="containsText" dxfId="31" priority="25" operator="containsText" text="OK">
      <formula>NOT(ISERROR(SEARCH("OK",AC5)))</formula>
    </cfRule>
  </conditionalFormatting>
  <conditionalFormatting sqref="BE36:BE91">
    <cfRule type="containsText" dxfId="30" priority="19" operator="containsText" text="Cumplida">
      <formula>NOT(ISERROR(SEARCH("Cumplida",BE36)))</formula>
    </cfRule>
    <cfRule type="containsText" dxfId="29" priority="20" operator="containsText" text="Pendiente">
      <formula>NOT(ISERROR(SEARCH("Pendiente",BE36)))</formula>
    </cfRule>
    <cfRule type="containsText" dxfId="28" priority="21" operator="containsText" text="Cumplida">
      <formula>NOT(ISERROR(SEARCH("Cumplida",BE36)))</formula>
    </cfRule>
  </conditionalFormatting>
  <conditionalFormatting sqref="BE36:BE91">
    <cfRule type="containsText" dxfId="27" priority="17" stopIfTrue="1" operator="containsText" text="Cumplida">
      <formula>NOT(ISERROR(SEARCH("Cumplida",BE36)))</formula>
    </cfRule>
    <cfRule type="containsText" dxfId="26" priority="18" stopIfTrue="1" operator="containsText" text="Pendiente">
      <formula>NOT(ISERROR(SEARCH("Pendiente",BE36)))</formula>
    </cfRule>
  </conditionalFormatting>
  <conditionalFormatting sqref="BG5:BG95">
    <cfRule type="containsText" dxfId="25" priority="14" operator="containsText" text="cerrada">
      <formula>NOT(ISERROR(SEARCH("cerrada",BG5)))</formula>
    </cfRule>
    <cfRule type="containsText" dxfId="24" priority="15" operator="containsText" text="cerrado">
      <formula>NOT(ISERROR(SEARCH("cerrado",BG5)))</formula>
    </cfRule>
    <cfRule type="containsText" dxfId="23" priority="16" operator="containsText" text="Abierto">
      <formula>NOT(ISERROR(SEARCH("Abierto",BG5)))</formula>
    </cfRule>
  </conditionalFormatting>
  <conditionalFormatting sqref="AL36 AT36 BB36 AC5:AC55">
    <cfRule type="containsText" dxfId="22" priority="8" stopIfTrue="1" operator="containsText" text="EN TERMINO">
      <formula>NOT(ISERROR(SEARCH("EN TERMINO",AC5)))</formula>
    </cfRule>
    <cfRule type="containsText" priority="9" operator="containsText" text="AMARILLO">
      <formula>NOT(ISERROR(SEARCH("AMARILLO",AC5)))</formula>
    </cfRule>
    <cfRule type="containsText" dxfId="21" priority="10" stopIfTrue="1" operator="containsText" text="ALERTA">
      <formula>NOT(ISERROR(SEARCH("ALERTA",AC5)))</formula>
    </cfRule>
    <cfRule type="containsText" dxfId="20" priority="11" stopIfTrue="1" operator="containsText" text="OK">
      <formula>NOT(ISERROR(SEARCH("OK",AC5)))</formula>
    </cfRule>
  </conditionalFormatting>
  <conditionalFormatting sqref="BE36:BE55">
    <cfRule type="containsText" dxfId="19" priority="26" stopIfTrue="1" operator="containsText" text="CUMPLIDA">
      <formula>NOT(ISERROR(SEARCH("CUMPLIDA",BE36)))</formula>
    </cfRule>
  </conditionalFormatting>
  <conditionalFormatting sqref="BE36:BE55">
    <cfRule type="containsText" dxfId="18" priority="27" operator="containsText" text="INCUMPLIDA">
      <formula>NOT(ISERROR(SEARCH("INCUMPLIDA",BE36)))</formula>
    </cfRule>
  </conditionalFormatting>
  <conditionalFormatting sqref="BB36">
    <cfRule type="dataBar" priority="13">
      <dataBar>
        <cfvo type="min"/>
        <cfvo type="max"/>
        <color rgb="FF638EC6"/>
      </dataBar>
    </cfRule>
  </conditionalFormatting>
  <conditionalFormatting sqref="AT36">
    <cfRule type="dataBar" priority="12">
      <dataBar>
        <cfvo type="min"/>
        <cfvo type="max"/>
        <color rgb="FF638EC6"/>
      </dataBar>
    </cfRule>
  </conditionalFormatting>
  <conditionalFormatting sqref="AF5:AF55">
    <cfRule type="containsText" dxfId="17" priority="3" operator="containsText" text="Cumplida">
      <formula>NOT(ISERROR(SEARCH("Cumplida",AF5)))</formula>
    </cfRule>
    <cfRule type="containsText" dxfId="16" priority="4" operator="containsText" text="Pendiente">
      <formula>NOT(ISERROR(SEARCH("Pendiente",AF5)))</formula>
    </cfRule>
    <cfRule type="containsText" dxfId="15" priority="5" operator="containsText" text="Cumplida">
      <formula>NOT(ISERROR(SEARCH("Cumplida",AF5)))</formula>
    </cfRule>
  </conditionalFormatting>
  <conditionalFormatting sqref="AF5:AF55">
    <cfRule type="containsText" dxfId="14" priority="1" stopIfTrue="1" operator="containsText" text="Cumplida">
      <formula>NOT(ISERROR(SEARCH("Cumplida",AF5)))</formula>
    </cfRule>
    <cfRule type="containsText" dxfId="13" priority="2" stopIfTrue="1" operator="containsText" text="Pendiente">
      <formula>NOT(ISERROR(SEARCH("Pendiente",AF5)))</formula>
    </cfRule>
  </conditionalFormatting>
  <conditionalFormatting sqref="AF5:AF55">
    <cfRule type="containsText" dxfId="12" priority="6" stopIfTrue="1" operator="containsText" text="CUMPLIDA">
      <formula>NOT(ISERROR(SEARCH("CUMPLIDA",AF5)))</formula>
    </cfRule>
  </conditionalFormatting>
  <conditionalFormatting sqref="AF5:AF55">
    <cfRule type="containsText" dxfId="11" priority="7" operator="containsText" text="INCUMPLIDA">
      <formula>NOT(ISERROR(SEARCH("INCUMPLIDA",AF5)))</formula>
    </cfRule>
  </conditionalFormatting>
  <dataValidations count="9">
    <dataValidation type="list" allowBlank="1" showInputMessage="1" showErrorMessage="1" sqref="N5:N55" xr:uid="{00000000-0002-0000-0300-000000000000}">
      <formula1>"Correctiva, Preventiva, Acción de mejora"</formula1>
    </dataValidation>
    <dataValidation type="textLength" allowBlank="1" showInputMessage="1" showErrorMessage="1" errorTitle="Entrada no válida" error="Escriba un texto  Maximo 20 Caracteres" promptTitle="Cualquier contenido Maximo 20 Caracteres" sqref="I56 I39:I45 G56 G45:G49 G39 G41:G43" xr:uid="{00000000-0002-0000-0300-000001000000}">
      <formula1>0</formula1>
      <formula2>20</formula2>
    </dataValidation>
    <dataValidation type="list" allowBlank="1" showInputMessage="1" showErrorMessage="1" errorTitle="Entrada no válida" error="Por favor seleccione un elemento de la lista" promptTitle="Seleccione un elemento de la lista" sqref="F39:F49" xr:uid="{00000000-0002-0000-0300-000002000000}">
      <formula1>$A$350990:$A$351004</formula1>
    </dataValidation>
    <dataValidation type="decimal" allowBlank="1" showInputMessage="1" showErrorMessage="1" errorTitle="Entrada no válida" error="Por favor escriba un número" promptTitle="Escriba un número en esta casilla" sqref="A39:A49" xr:uid="{00000000-0002-0000-0300-000003000000}">
      <formula1>-9223372036854770000</formula1>
      <formula2>9223372036854770000</formula2>
    </dataValidation>
    <dataValidation type="textLength" allowBlank="1" showInputMessage="1" showErrorMessage="1" errorTitle="Entrada no válida" error="Escriba un texto  Maximo 100 Caracteres" promptTitle="Cualquier contenido Maximo 100 Caracteres" sqref="L39:L49 P39:P49 L53:L55 P53:P55" xr:uid="{00000000-0002-0000-0300-000004000000}">
      <formula1>0</formula1>
      <formula2>100</formula2>
    </dataValidation>
    <dataValidation type="decimal" allowBlank="1" showInputMessage="1" showErrorMessage="1" errorTitle="Entrada no válida" error="Por favor escriba un número" promptTitle="Escriba un número en esta casilla" sqref="M39:M49" xr:uid="{00000000-0002-0000-0300-000005000000}">
      <formula1>-999999</formula1>
      <formula2>999999</formula2>
    </dataValidation>
    <dataValidation type="textLength" allowBlank="1" showInputMessage="1" showErrorMessage="1" errorTitle="Entrada no válida" error="Escriba un texto  Maximo 200 Caracteres" promptTitle="Cualquier contenido Maximo 200 Caracteres" sqref="U39:U49 U53:U55" xr:uid="{00000000-0002-0000-0300-000006000000}">
      <formula1>0</formula1>
      <formula2>200</formula2>
    </dataValidation>
    <dataValidation type="date" allowBlank="1" showInputMessage="1" errorTitle="Entrada no válida" error="Por favor escriba una fecha válida (AAAA/MM/DD)" promptTitle="Ingrese una fecha (AAAA/MM/DD)" sqref="V39:W49 V53:W55" xr:uid="{00000000-0002-0000-0300-000007000000}">
      <formula1>1900/1/1</formula1>
      <formula2>3000/1/1</formula2>
    </dataValidation>
    <dataValidation type="textLength" allowBlank="1" showInputMessage="1" showErrorMessage="1" errorTitle="Entrada no válida" error="Escriba un texto  Maximo 500 Caracteres" promptTitle="Cualquier contenido Maximo 500 Caracteres" sqref="J39:K45 I46:K49" xr:uid="{00000000-0002-0000-0300-000008000000}">
      <formula1>0</formula1>
      <formula2>500</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
  <sheetViews>
    <sheetView topLeftCell="A5" workbookViewId="0">
      <selection activeCell="A18" sqref="A18:B21"/>
    </sheetView>
  </sheetViews>
  <sheetFormatPr baseColWidth="10" defaultRowHeight="15" x14ac:dyDescent="0.25"/>
  <cols>
    <col min="1" max="1" width="40.140625" customWidth="1"/>
    <col min="6" max="6" width="11.42578125" style="115"/>
  </cols>
  <sheetData>
    <row r="1" spans="1:8" ht="15.75" customHeight="1" thickBot="1" x14ac:dyDescent="0.3">
      <c r="A1" s="286" t="s">
        <v>470</v>
      </c>
      <c r="B1" s="288" t="s">
        <v>471</v>
      </c>
      <c r="C1" s="290" t="s">
        <v>164</v>
      </c>
      <c r="D1" s="292"/>
      <c r="E1" s="293"/>
      <c r="F1" s="293"/>
      <c r="G1" s="293"/>
      <c r="H1" s="294"/>
    </row>
    <row r="2" spans="1:8" ht="32.25" customHeight="1" thickTop="1" thickBot="1" x14ac:dyDescent="0.3">
      <c r="A2" s="287"/>
      <c r="B2" s="289"/>
      <c r="C2" s="291"/>
      <c r="D2" s="191" t="s">
        <v>472</v>
      </c>
      <c r="E2" s="192" t="s">
        <v>473</v>
      </c>
      <c r="F2" s="194" t="s">
        <v>166</v>
      </c>
      <c r="G2" s="193" t="s">
        <v>474</v>
      </c>
      <c r="H2" s="194" t="s">
        <v>475</v>
      </c>
    </row>
    <row r="3" spans="1:8" ht="15" customHeight="1" thickTop="1" thickBot="1" x14ac:dyDescent="0.3">
      <c r="A3" s="231" t="s">
        <v>476</v>
      </c>
      <c r="B3" s="232">
        <v>3</v>
      </c>
      <c r="C3" s="233">
        <v>3</v>
      </c>
      <c r="D3" s="229"/>
      <c r="E3" s="234"/>
      <c r="F3" s="234"/>
      <c r="G3" s="230">
        <v>3</v>
      </c>
      <c r="H3" s="235"/>
    </row>
    <row r="4" spans="1:8" ht="15" customHeight="1" thickBot="1" x14ac:dyDescent="0.3">
      <c r="A4" s="195" t="s">
        <v>477</v>
      </c>
      <c r="B4" s="196">
        <v>21</v>
      </c>
      <c r="C4" s="196">
        <v>31</v>
      </c>
      <c r="D4" s="197">
        <v>2</v>
      </c>
      <c r="E4" s="198"/>
      <c r="F4" s="198"/>
      <c r="G4" s="198">
        <v>29</v>
      </c>
      <c r="H4" s="196"/>
    </row>
    <row r="5" spans="1:8" ht="15" customHeight="1" thickBot="1" x14ac:dyDescent="0.3">
      <c r="A5" s="227" t="s">
        <v>478</v>
      </c>
      <c r="B5" s="228">
        <v>3</v>
      </c>
      <c r="C5" s="228">
        <v>3</v>
      </c>
      <c r="D5" s="229"/>
      <c r="E5" s="228">
        <v>1</v>
      </c>
      <c r="F5" s="228">
        <v>2</v>
      </c>
      <c r="G5" s="230"/>
      <c r="H5" s="229"/>
    </row>
    <row r="6" spans="1:8" ht="15" customHeight="1" thickBot="1" x14ac:dyDescent="0.3">
      <c r="A6" s="195" t="s">
        <v>479</v>
      </c>
      <c r="B6" s="196">
        <v>11</v>
      </c>
      <c r="C6" s="196">
        <v>11</v>
      </c>
      <c r="D6" s="196">
        <v>3</v>
      </c>
      <c r="E6" s="196">
        <v>2</v>
      </c>
      <c r="F6" s="196"/>
      <c r="G6" s="197">
        <v>6</v>
      </c>
      <c r="H6" s="196"/>
    </row>
    <row r="7" spans="1:8" ht="15" customHeight="1" thickBot="1" x14ac:dyDescent="0.3">
      <c r="A7" s="236" t="s">
        <v>480</v>
      </c>
      <c r="B7" s="228">
        <v>3</v>
      </c>
      <c r="C7" s="228">
        <v>3</v>
      </c>
      <c r="D7" s="228">
        <v>2</v>
      </c>
      <c r="E7" s="228">
        <v>1</v>
      </c>
      <c r="F7" s="228"/>
      <c r="G7" s="229"/>
      <c r="H7" s="228"/>
    </row>
    <row r="8" spans="1:8" s="115" customFormat="1" ht="15" customHeight="1" thickBot="1" x14ac:dyDescent="0.3">
      <c r="A8" s="200" t="s">
        <v>499</v>
      </c>
      <c r="B8" s="196">
        <v>16</v>
      </c>
      <c r="C8" s="196">
        <v>40</v>
      </c>
      <c r="D8" s="196"/>
      <c r="E8" s="196"/>
      <c r="F8" s="196"/>
      <c r="G8" s="199"/>
      <c r="H8" s="196"/>
    </row>
    <row r="9" spans="1:8" ht="15" customHeight="1" thickBot="1" x14ac:dyDescent="0.3">
      <c r="A9" s="239" t="s">
        <v>481</v>
      </c>
      <c r="B9" s="240">
        <f>SUM(B3:B8)</f>
        <v>57</v>
      </c>
      <c r="C9" s="240">
        <f>SUM(C3:C8)</f>
        <v>91</v>
      </c>
      <c r="D9" s="240">
        <f>SUM(D3:D7)</f>
        <v>7</v>
      </c>
      <c r="E9" s="240">
        <f>SUM(E3:E7)</f>
        <v>4</v>
      </c>
      <c r="F9" s="240">
        <f>SUM(F3:F7)</f>
        <v>2</v>
      </c>
      <c r="G9" s="240">
        <f>SUM(G3:G7)</f>
        <v>38</v>
      </c>
      <c r="H9" s="240">
        <f>SUM(H3:H7)</f>
        <v>0</v>
      </c>
    </row>
    <row r="10" spans="1:8" ht="15" customHeight="1" thickBot="1" x14ac:dyDescent="0.3">
      <c r="A10" s="201"/>
      <c r="B10" s="199"/>
      <c r="C10" s="199"/>
      <c r="D10" s="202">
        <f>D9/C9</f>
        <v>7.6923076923076927E-2</v>
      </c>
      <c r="E10" s="202">
        <f>E9/C9</f>
        <v>4.3956043956043959E-2</v>
      </c>
      <c r="F10" s="202">
        <f>F9/C9</f>
        <v>2.197802197802198E-2</v>
      </c>
      <c r="G10" s="202">
        <f>G9/C9</f>
        <v>0.4175824175824176</v>
      </c>
      <c r="H10" s="202">
        <f>H9/C9</f>
        <v>0</v>
      </c>
    </row>
    <row r="12" spans="1:8" x14ac:dyDescent="0.25">
      <c r="A12" t="s">
        <v>498</v>
      </c>
    </row>
  </sheetData>
  <mergeCells count="4">
    <mergeCell ref="A1:A2"/>
    <mergeCell ref="B1:B2"/>
    <mergeCell ref="C1:C2"/>
    <mergeCell ref="D1:H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64"/>
  <sheetViews>
    <sheetView zoomScale="77" zoomScaleNormal="77" workbookViewId="0">
      <selection activeCell="J10" sqref="J10:J12"/>
    </sheetView>
  </sheetViews>
  <sheetFormatPr baseColWidth="10" defaultRowHeight="35.65" customHeight="1" outlineLevelCol="1" x14ac:dyDescent="0.25"/>
  <cols>
    <col min="1" max="8" width="11.42578125" style="252"/>
    <col min="9" max="9" width="10.28515625" style="252" customWidth="1"/>
    <col min="10" max="24" width="11.42578125" style="252" customWidth="1" outlineLevel="1"/>
    <col min="25" max="31" width="11.42578125" style="252"/>
    <col min="32" max="32" width="12.85546875" style="252" customWidth="1"/>
    <col min="33" max="57" width="11.42578125" style="252" hidden="1" customWidth="1" outlineLevel="1"/>
    <col min="58" max="58" width="11.42578125" style="252" customWidth="1" collapsed="1"/>
    <col min="59" max="61" width="11.42578125" style="252"/>
    <col min="62" max="65" width="11.42578125" style="155"/>
    <col min="66" max="16384" width="11.42578125" style="252"/>
  </cols>
  <sheetData>
    <row r="1" spans="1:65" ht="35.65" customHeight="1" x14ac:dyDescent="0.25">
      <c r="A1" s="262" t="s">
        <v>0</v>
      </c>
      <c r="B1" s="262"/>
      <c r="C1" s="262"/>
      <c r="D1" s="262"/>
      <c r="E1" s="262"/>
      <c r="F1" s="262"/>
      <c r="G1" s="262"/>
      <c r="H1" s="262"/>
      <c r="I1" s="262"/>
      <c r="J1" s="263" t="s">
        <v>1</v>
      </c>
      <c r="K1" s="263"/>
      <c r="L1" s="263"/>
      <c r="M1" s="263"/>
      <c r="N1" s="263"/>
      <c r="O1" s="263"/>
      <c r="P1" s="263"/>
      <c r="Q1" s="263"/>
      <c r="R1" s="263"/>
      <c r="S1" s="263"/>
      <c r="T1" s="263"/>
      <c r="U1" s="263"/>
      <c r="V1" s="263"/>
      <c r="W1" s="263"/>
      <c r="X1" s="264" t="s">
        <v>482</v>
      </c>
      <c r="Y1" s="264"/>
      <c r="Z1" s="264"/>
      <c r="AA1" s="264"/>
      <c r="AB1" s="264"/>
      <c r="AC1" s="264"/>
      <c r="AD1" s="264"/>
      <c r="AE1" s="264"/>
      <c r="AF1" s="264"/>
      <c r="AG1" s="265" t="s">
        <v>77</v>
      </c>
      <c r="AH1" s="265"/>
      <c r="AI1" s="265"/>
      <c r="AJ1" s="265"/>
      <c r="AK1" s="265"/>
      <c r="AL1" s="265"/>
      <c r="AM1" s="265"/>
      <c r="AN1" s="265"/>
      <c r="AO1" s="266" t="s">
        <v>2</v>
      </c>
      <c r="AP1" s="266"/>
      <c r="AQ1" s="266"/>
      <c r="AR1" s="266"/>
      <c r="AS1" s="266"/>
      <c r="AT1" s="266"/>
      <c r="AU1" s="266"/>
      <c r="AV1" s="266"/>
      <c r="AW1" s="273" t="s">
        <v>3</v>
      </c>
      <c r="AX1" s="273"/>
      <c r="AY1" s="273"/>
      <c r="AZ1" s="273"/>
      <c r="BA1" s="273"/>
      <c r="BB1" s="273"/>
      <c r="BC1" s="273"/>
      <c r="BD1" s="273"/>
      <c r="BE1" s="260" t="s">
        <v>4</v>
      </c>
      <c r="BF1" s="260"/>
      <c r="BG1" s="260"/>
      <c r="BH1" s="260"/>
      <c r="BI1" s="260"/>
    </row>
    <row r="2" spans="1:65" ht="35.65" customHeight="1" x14ac:dyDescent="0.25">
      <c r="A2" s="261" t="s">
        <v>5</v>
      </c>
      <c r="B2" s="261" t="s">
        <v>6</v>
      </c>
      <c r="C2" s="261" t="s">
        <v>7</v>
      </c>
      <c r="D2" s="261" t="s">
        <v>8</v>
      </c>
      <c r="E2" s="261" t="s">
        <v>9</v>
      </c>
      <c r="F2" s="261" t="s">
        <v>10</v>
      </c>
      <c r="G2" s="261" t="s">
        <v>11</v>
      </c>
      <c r="H2" s="261" t="s">
        <v>12</v>
      </c>
      <c r="I2" s="261" t="s">
        <v>13</v>
      </c>
      <c r="J2" s="259" t="s">
        <v>14</v>
      </c>
      <c r="K2" s="263" t="s">
        <v>15</v>
      </c>
      <c r="L2" s="263"/>
      <c r="M2" s="263"/>
      <c r="N2" s="259" t="s">
        <v>16</v>
      </c>
      <c r="O2" s="259" t="s">
        <v>17</v>
      </c>
      <c r="P2" s="259" t="s">
        <v>18</v>
      </c>
      <c r="Q2" s="259" t="s">
        <v>19</v>
      </c>
      <c r="R2" s="259" t="s">
        <v>20</v>
      </c>
      <c r="S2" s="259" t="s">
        <v>21</v>
      </c>
      <c r="T2" s="259" t="s">
        <v>22</v>
      </c>
      <c r="U2" s="259" t="s">
        <v>23</v>
      </c>
      <c r="V2" s="259" t="s">
        <v>24</v>
      </c>
      <c r="W2" s="259" t="s">
        <v>25</v>
      </c>
      <c r="X2" s="267" t="s">
        <v>26</v>
      </c>
      <c r="Y2" s="267" t="s">
        <v>27</v>
      </c>
      <c r="Z2" s="267" t="s">
        <v>28</v>
      </c>
      <c r="AA2" s="267" t="s">
        <v>29</v>
      </c>
      <c r="AB2" s="267" t="s">
        <v>148</v>
      </c>
      <c r="AC2" s="267" t="s">
        <v>31</v>
      </c>
      <c r="AD2" s="267" t="s">
        <v>32</v>
      </c>
      <c r="AE2" s="267" t="s">
        <v>33</v>
      </c>
      <c r="AF2" s="267" t="s">
        <v>161</v>
      </c>
      <c r="AG2" s="269" t="s">
        <v>34</v>
      </c>
      <c r="AH2" s="269" t="s">
        <v>35</v>
      </c>
      <c r="AI2" s="269" t="s">
        <v>36</v>
      </c>
      <c r="AJ2" s="269" t="s">
        <v>37</v>
      </c>
      <c r="AK2" s="269" t="s">
        <v>149</v>
      </c>
      <c r="AL2" s="269" t="s">
        <v>39</v>
      </c>
      <c r="AM2" s="269" t="s">
        <v>40</v>
      </c>
      <c r="AN2" s="269" t="s">
        <v>41</v>
      </c>
      <c r="AO2" s="268" t="s">
        <v>42</v>
      </c>
      <c r="AP2" s="268" t="s">
        <v>43</v>
      </c>
      <c r="AQ2" s="268" t="s">
        <v>44</v>
      </c>
      <c r="AR2" s="268" t="s">
        <v>45</v>
      </c>
      <c r="AS2" s="268" t="s">
        <v>150</v>
      </c>
      <c r="AT2" s="268" t="s">
        <v>47</v>
      </c>
      <c r="AU2" s="268" t="s">
        <v>48</v>
      </c>
      <c r="AV2" s="268" t="s">
        <v>49</v>
      </c>
      <c r="AW2" s="270" t="s">
        <v>42</v>
      </c>
      <c r="AX2" s="270" t="s">
        <v>43</v>
      </c>
      <c r="AY2" s="270" t="s">
        <v>44</v>
      </c>
      <c r="AZ2" s="270" t="s">
        <v>45</v>
      </c>
      <c r="BA2" s="270" t="s">
        <v>151</v>
      </c>
      <c r="BB2" s="270" t="s">
        <v>47</v>
      </c>
      <c r="BC2" s="270" t="s">
        <v>48</v>
      </c>
      <c r="BD2" s="270" t="s">
        <v>49</v>
      </c>
      <c r="BE2" s="272" t="s">
        <v>50</v>
      </c>
      <c r="BF2" s="272" t="s">
        <v>483</v>
      </c>
      <c r="BG2" s="272" t="s">
        <v>52</v>
      </c>
      <c r="BH2" s="272" t="s">
        <v>53</v>
      </c>
      <c r="BI2" s="271" t="s">
        <v>54</v>
      </c>
    </row>
    <row r="3" spans="1:65" ht="35.65" customHeight="1" x14ac:dyDescent="0.25">
      <c r="A3" s="261"/>
      <c r="B3" s="261"/>
      <c r="C3" s="261"/>
      <c r="D3" s="261"/>
      <c r="E3" s="261"/>
      <c r="F3" s="261"/>
      <c r="G3" s="261"/>
      <c r="H3" s="261"/>
      <c r="I3" s="261"/>
      <c r="J3" s="259"/>
      <c r="K3" s="248" t="s">
        <v>55</v>
      </c>
      <c r="L3" s="248" t="s">
        <v>78</v>
      </c>
      <c r="M3" s="248" t="s">
        <v>79</v>
      </c>
      <c r="N3" s="259"/>
      <c r="O3" s="259"/>
      <c r="P3" s="259"/>
      <c r="Q3" s="259"/>
      <c r="R3" s="259"/>
      <c r="S3" s="259"/>
      <c r="T3" s="259"/>
      <c r="U3" s="259"/>
      <c r="V3" s="259"/>
      <c r="W3" s="259"/>
      <c r="X3" s="267"/>
      <c r="Y3" s="267"/>
      <c r="Z3" s="267"/>
      <c r="AA3" s="267"/>
      <c r="AB3" s="267"/>
      <c r="AC3" s="267"/>
      <c r="AD3" s="267"/>
      <c r="AE3" s="267"/>
      <c r="AF3" s="267"/>
      <c r="AG3" s="269"/>
      <c r="AH3" s="269"/>
      <c r="AI3" s="269"/>
      <c r="AJ3" s="269"/>
      <c r="AK3" s="269"/>
      <c r="AL3" s="269"/>
      <c r="AM3" s="269"/>
      <c r="AN3" s="269"/>
      <c r="AO3" s="268"/>
      <c r="AP3" s="268"/>
      <c r="AQ3" s="268"/>
      <c r="AR3" s="268"/>
      <c r="AS3" s="268"/>
      <c r="AT3" s="268"/>
      <c r="AU3" s="268"/>
      <c r="AV3" s="268"/>
      <c r="AW3" s="270"/>
      <c r="AX3" s="270"/>
      <c r="AY3" s="270"/>
      <c r="AZ3" s="270"/>
      <c r="BA3" s="270"/>
      <c r="BB3" s="270"/>
      <c r="BC3" s="270"/>
      <c r="BD3" s="270"/>
      <c r="BE3" s="272"/>
      <c r="BF3" s="272"/>
      <c r="BG3" s="272"/>
      <c r="BH3" s="272"/>
      <c r="BI3" s="271"/>
    </row>
    <row r="4" spans="1:65" ht="35.65" customHeight="1" x14ac:dyDescent="0.25">
      <c r="A4" s="2" t="s">
        <v>56</v>
      </c>
      <c r="B4" s="2" t="s">
        <v>57</v>
      </c>
      <c r="C4" s="2" t="s">
        <v>58</v>
      </c>
      <c r="D4" s="2" t="s">
        <v>59</v>
      </c>
      <c r="E4" s="2" t="s">
        <v>60</v>
      </c>
      <c r="F4" s="2" t="s">
        <v>57</v>
      </c>
      <c r="G4" s="2" t="s">
        <v>61</v>
      </c>
      <c r="H4" s="2" t="s">
        <v>58</v>
      </c>
      <c r="I4" s="2" t="s">
        <v>62</v>
      </c>
      <c r="J4" s="3" t="s">
        <v>63</v>
      </c>
      <c r="K4" s="3" t="s">
        <v>64</v>
      </c>
      <c r="L4" s="3"/>
      <c r="M4" s="3" t="s">
        <v>65</v>
      </c>
      <c r="N4" s="3" t="s">
        <v>58</v>
      </c>
      <c r="O4" s="3" t="s">
        <v>66</v>
      </c>
      <c r="P4" s="3" t="s">
        <v>58</v>
      </c>
      <c r="Q4" s="3" t="s">
        <v>66</v>
      </c>
      <c r="R4" s="3" t="s">
        <v>67</v>
      </c>
      <c r="S4" s="3" t="s">
        <v>68</v>
      </c>
      <c r="T4" s="3" t="s">
        <v>58</v>
      </c>
      <c r="U4" s="3" t="s">
        <v>69</v>
      </c>
      <c r="V4" s="3" t="s">
        <v>57</v>
      </c>
      <c r="W4" s="3" t="s">
        <v>57</v>
      </c>
      <c r="X4" s="4" t="s">
        <v>57</v>
      </c>
      <c r="Y4" s="4" t="s">
        <v>70</v>
      </c>
      <c r="Z4" s="4" t="s">
        <v>71</v>
      </c>
      <c r="AA4" s="4" t="s">
        <v>72</v>
      </c>
      <c r="AB4" s="4" t="s">
        <v>72</v>
      </c>
      <c r="AC4" s="4" t="s">
        <v>66</v>
      </c>
      <c r="AD4" s="4" t="s">
        <v>73</v>
      </c>
      <c r="AE4" s="4" t="s">
        <v>58</v>
      </c>
      <c r="AF4" s="4"/>
      <c r="AG4" s="5" t="s">
        <v>57</v>
      </c>
      <c r="AH4" s="5" t="s">
        <v>70</v>
      </c>
      <c r="AI4" s="5" t="s">
        <v>71</v>
      </c>
      <c r="AJ4" s="5" t="s">
        <v>72</v>
      </c>
      <c r="AK4" s="5" t="s">
        <v>72</v>
      </c>
      <c r="AL4" s="5" t="s">
        <v>66</v>
      </c>
      <c r="AM4" s="5" t="s">
        <v>73</v>
      </c>
      <c r="AN4" s="5" t="s">
        <v>58</v>
      </c>
      <c r="AO4" s="6" t="s">
        <v>57</v>
      </c>
      <c r="AP4" s="6" t="s">
        <v>70</v>
      </c>
      <c r="AQ4" s="6" t="s">
        <v>71</v>
      </c>
      <c r="AR4" s="6" t="s">
        <v>72</v>
      </c>
      <c r="AS4" s="6" t="s">
        <v>72</v>
      </c>
      <c r="AT4" s="6" t="s">
        <v>66</v>
      </c>
      <c r="AU4" s="6" t="s">
        <v>73</v>
      </c>
      <c r="AV4" s="6" t="s">
        <v>58</v>
      </c>
      <c r="AW4" s="71" t="s">
        <v>57</v>
      </c>
      <c r="AX4" s="71" t="s">
        <v>70</v>
      </c>
      <c r="AY4" s="71" t="s">
        <v>71</v>
      </c>
      <c r="AZ4" s="71" t="s">
        <v>72</v>
      </c>
      <c r="BA4" s="71" t="s">
        <v>72</v>
      </c>
      <c r="BB4" s="71" t="s">
        <v>66</v>
      </c>
      <c r="BC4" s="71" t="s">
        <v>73</v>
      </c>
      <c r="BD4" s="71" t="s">
        <v>58</v>
      </c>
      <c r="BE4" s="247" t="s">
        <v>74</v>
      </c>
      <c r="BF4" s="247"/>
      <c r="BG4" s="247" t="s">
        <v>58</v>
      </c>
      <c r="BH4" s="247"/>
      <c r="BI4" s="271"/>
    </row>
    <row r="5" spans="1:65" s="249" customFormat="1" ht="48.75" customHeight="1" x14ac:dyDescent="0.25">
      <c r="A5" s="284">
        <v>86</v>
      </c>
      <c r="B5" s="81">
        <v>38935</v>
      </c>
      <c r="C5" s="250" t="s">
        <v>137</v>
      </c>
      <c r="E5" s="277" t="s">
        <v>502</v>
      </c>
      <c r="F5" s="81" t="s">
        <v>452</v>
      </c>
      <c r="G5" s="283" t="s">
        <v>500</v>
      </c>
      <c r="H5" s="250"/>
      <c r="I5" s="283" t="s">
        <v>500</v>
      </c>
      <c r="J5" s="278" t="s">
        <v>501</v>
      </c>
      <c r="K5" s="250" t="s">
        <v>503</v>
      </c>
      <c r="L5" s="250" t="s">
        <v>506</v>
      </c>
      <c r="M5" s="249">
        <v>1</v>
      </c>
      <c r="O5" s="250"/>
      <c r="P5" s="250" t="s">
        <v>511</v>
      </c>
      <c r="Q5" s="250"/>
      <c r="S5" s="250"/>
      <c r="T5" s="86">
        <v>1</v>
      </c>
      <c r="U5" s="250" t="s">
        <v>513</v>
      </c>
      <c r="V5" s="81">
        <v>44075</v>
      </c>
      <c r="W5" s="81">
        <v>43921</v>
      </c>
      <c r="X5" s="81"/>
      <c r="Y5" s="250"/>
      <c r="Z5" s="28"/>
      <c r="AA5" s="31"/>
      <c r="AB5" s="86"/>
      <c r="AD5" s="250"/>
      <c r="AE5" s="250"/>
      <c r="AF5" s="250" t="s">
        <v>654</v>
      </c>
      <c r="AG5" s="81"/>
      <c r="AH5" s="108"/>
      <c r="AJ5" s="31"/>
      <c r="AK5" s="31"/>
      <c r="AM5" s="108"/>
      <c r="AN5" s="250"/>
      <c r="AO5" s="250"/>
      <c r="AP5" s="250"/>
      <c r="AQ5" s="250"/>
      <c r="AR5" s="31"/>
      <c r="AS5" s="86"/>
      <c r="AU5" s="250"/>
      <c r="AV5" s="250"/>
      <c r="AW5" s="250"/>
      <c r="AX5" s="250"/>
      <c r="AY5" s="250"/>
      <c r="AZ5" s="250"/>
      <c r="BA5" s="250"/>
      <c r="BB5" s="250"/>
      <c r="BC5" s="250"/>
      <c r="BD5" s="250"/>
      <c r="BG5" s="249" t="str">
        <f t="shared" ref="BG5:BG44" si="0">IF(AF5="CUMPLIDA","CERRADO","ABIERTO")</f>
        <v>ABIERTO</v>
      </c>
      <c r="BJ5" s="183"/>
      <c r="BK5" s="183"/>
      <c r="BL5" s="183"/>
      <c r="BM5" s="183"/>
    </row>
    <row r="6" spans="1:65" s="249" customFormat="1" ht="35.65" customHeight="1" x14ac:dyDescent="0.25">
      <c r="A6" s="284"/>
      <c r="B6" s="81">
        <v>38935</v>
      </c>
      <c r="C6" s="250" t="s">
        <v>137</v>
      </c>
      <c r="E6" s="277"/>
      <c r="F6" s="81" t="s">
        <v>452</v>
      </c>
      <c r="G6" s="283"/>
      <c r="H6" s="250"/>
      <c r="I6" s="283"/>
      <c r="J6" s="278"/>
      <c r="K6" s="250" t="s">
        <v>504</v>
      </c>
      <c r="L6" s="250" t="s">
        <v>507</v>
      </c>
      <c r="M6" s="249">
        <v>2</v>
      </c>
      <c r="O6" s="250"/>
      <c r="P6" s="250" t="s">
        <v>511</v>
      </c>
      <c r="Q6" s="250"/>
      <c r="S6" s="250"/>
      <c r="T6" s="86">
        <v>1</v>
      </c>
      <c r="U6" s="250" t="s">
        <v>514</v>
      </c>
      <c r="V6" s="81">
        <v>44075</v>
      </c>
      <c r="W6" s="81">
        <v>43921</v>
      </c>
      <c r="X6" s="81"/>
      <c r="Y6" s="250"/>
      <c r="Z6" s="28"/>
      <c r="AA6" s="31"/>
      <c r="AB6" s="86"/>
      <c r="AD6" s="250"/>
      <c r="AE6" s="250"/>
      <c r="AF6" s="250" t="s">
        <v>654</v>
      </c>
      <c r="AG6" s="81"/>
      <c r="AH6" s="250"/>
      <c r="AJ6" s="31"/>
      <c r="AK6" s="31"/>
      <c r="AM6" s="108"/>
      <c r="AN6" s="250"/>
      <c r="AO6" s="250"/>
      <c r="AP6" s="250"/>
      <c r="AQ6" s="250"/>
      <c r="AR6" s="31"/>
      <c r="AS6" s="86"/>
      <c r="AU6" s="250"/>
      <c r="AV6" s="250"/>
      <c r="AW6" s="250"/>
      <c r="AX6" s="250"/>
      <c r="AY6" s="250"/>
      <c r="AZ6" s="250"/>
      <c r="BA6" s="250"/>
      <c r="BB6" s="250"/>
      <c r="BC6" s="250"/>
      <c r="BD6" s="250"/>
      <c r="BG6" s="249" t="str">
        <f t="shared" si="0"/>
        <v>ABIERTO</v>
      </c>
      <c r="BJ6" s="183"/>
      <c r="BK6" s="183"/>
      <c r="BL6" s="183"/>
      <c r="BM6" s="183"/>
    </row>
    <row r="7" spans="1:65" s="249" customFormat="1" ht="54.75" customHeight="1" x14ac:dyDescent="0.25">
      <c r="A7" s="284"/>
      <c r="B7" s="81">
        <v>38935</v>
      </c>
      <c r="C7" s="250" t="s">
        <v>137</v>
      </c>
      <c r="E7" s="277"/>
      <c r="F7" s="81" t="s">
        <v>452</v>
      </c>
      <c r="G7" s="283"/>
      <c r="H7" s="250"/>
      <c r="I7" s="283"/>
      <c r="J7" s="278"/>
      <c r="K7" s="250" t="s">
        <v>505</v>
      </c>
      <c r="L7" s="250" t="s">
        <v>508</v>
      </c>
      <c r="M7" s="238">
        <v>1</v>
      </c>
      <c r="O7" s="250"/>
      <c r="P7" s="250" t="s">
        <v>512</v>
      </c>
      <c r="Q7" s="250"/>
      <c r="S7" s="250"/>
      <c r="T7" s="86">
        <v>1</v>
      </c>
      <c r="U7" s="250" t="s">
        <v>515</v>
      </c>
      <c r="V7" s="81">
        <v>44075</v>
      </c>
      <c r="W7" s="81">
        <v>43921</v>
      </c>
      <c r="X7" s="81"/>
      <c r="Y7" s="250"/>
      <c r="AA7" s="31"/>
      <c r="AB7" s="86"/>
      <c r="AD7" s="250"/>
      <c r="AE7" s="250"/>
      <c r="AF7" s="250" t="s">
        <v>654</v>
      </c>
      <c r="AG7" s="81"/>
      <c r="AH7" s="250"/>
      <c r="AI7" s="109"/>
      <c r="AJ7" s="31"/>
      <c r="AK7" s="31"/>
      <c r="AM7" s="250"/>
      <c r="AN7" s="250"/>
      <c r="AO7" s="250"/>
      <c r="AP7" s="250"/>
      <c r="AQ7" s="250"/>
      <c r="AR7" s="31"/>
      <c r="AS7" s="86"/>
      <c r="AU7" s="250"/>
      <c r="AV7" s="250"/>
      <c r="AW7" s="250"/>
      <c r="AX7" s="250"/>
      <c r="AY7" s="250"/>
      <c r="AZ7" s="250"/>
      <c r="BA7" s="250"/>
      <c r="BB7" s="250"/>
      <c r="BC7" s="250"/>
      <c r="BD7" s="250"/>
      <c r="BG7" s="249" t="str">
        <f t="shared" si="0"/>
        <v>ABIERTO</v>
      </c>
      <c r="BJ7" s="183"/>
      <c r="BK7" s="183"/>
      <c r="BL7" s="183"/>
      <c r="BM7" s="183"/>
    </row>
    <row r="8" spans="1:65" s="249" customFormat="1" ht="79.5" customHeight="1" x14ac:dyDescent="0.25">
      <c r="A8" s="284"/>
      <c r="B8" s="81">
        <v>38935</v>
      </c>
      <c r="C8" s="250" t="s">
        <v>137</v>
      </c>
      <c r="E8" s="277"/>
      <c r="F8" s="81" t="s">
        <v>452</v>
      </c>
      <c r="G8" s="283"/>
      <c r="H8" s="250"/>
      <c r="I8" s="283"/>
      <c r="J8" s="278"/>
      <c r="K8" s="250" t="s">
        <v>505</v>
      </c>
      <c r="L8" s="250" t="s">
        <v>509</v>
      </c>
      <c r="M8" s="238">
        <v>1</v>
      </c>
      <c r="O8" s="250"/>
      <c r="P8" s="250" t="s">
        <v>512</v>
      </c>
      <c r="Q8" s="250"/>
      <c r="S8" s="106"/>
      <c r="T8" s="86">
        <v>1</v>
      </c>
      <c r="U8" s="106" t="s">
        <v>516</v>
      </c>
      <c r="V8" s="110">
        <v>44075</v>
      </c>
      <c r="W8" s="110">
        <v>44255</v>
      </c>
      <c r="X8" s="81"/>
      <c r="Y8" s="250"/>
      <c r="AA8" s="31"/>
      <c r="AB8" s="86"/>
      <c r="AD8" s="250"/>
      <c r="AE8" s="250"/>
      <c r="AF8" s="250" t="s">
        <v>654</v>
      </c>
      <c r="AG8" s="81"/>
      <c r="AH8" s="250"/>
      <c r="AK8" s="31"/>
      <c r="AM8" s="250"/>
      <c r="AN8" s="250"/>
      <c r="AR8" s="31"/>
      <c r="AS8" s="86"/>
      <c r="BG8" s="249" t="str">
        <f t="shared" si="0"/>
        <v>ABIERTO</v>
      </c>
      <c r="BJ8" s="183"/>
      <c r="BK8" s="183"/>
      <c r="BL8" s="183"/>
      <c r="BM8" s="183"/>
    </row>
    <row r="9" spans="1:65" s="249" customFormat="1" ht="42" customHeight="1" x14ac:dyDescent="0.25">
      <c r="A9" s="284"/>
      <c r="B9" s="81">
        <v>38935</v>
      </c>
      <c r="C9" s="250" t="s">
        <v>137</v>
      </c>
      <c r="E9" s="277"/>
      <c r="F9" s="81" t="s">
        <v>452</v>
      </c>
      <c r="G9" s="283"/>
      <c r="H9" s="250"/>
      <c r="I9" s="283"/>
      <c r="J9" s="278"/>
      <c r="K9" s="250" t="s">
        <v>505</v>
      </c>
      <c r="L9" s="250" t="s">
        <v>510</v>
      </c>
      <c r="M9" s="238">
        <v>1</v>
      </c>
      <c r="O9" s="250"/>
      <c r="P9" s="106" t="s">
        <v>512</v>
      </c>
      <c r="Q9" s="250"/>
      <c r="S9" s="106"/>
      <c r="T9" s="86">
        <v>1</v>
      </c>
      <c r="U9" s="106" t="s">
        <v>517</v>
      </c>
      <c r="V9" s="110">
        <v>44075</v>
      </c>
      <c r="W9" s="110">
        <v>44255</v>
      </c>
      <c r="X9" s="33"/>
      <c r="Y9" s="111"/>
      <c r="Z9" s="35"/>
      <c r="AA9" s="31"/>
      <c r="AB9" s="86"/>
      <c r="AD9" s="250"/>
      <c r="AE9" s="250"/>
      <c r="AF9" s="250" t="s">
        <v>654</v>
      </c>
      <c r="AG9" s="81"/>
      <c r="AH9" s="250"/>
      <c r="AM9" s="34"/>
      <c r="AN9" s="250"/>
      <c r="AR9" s="31"/>
      <c r="AS9" s="86"/>
      <c r="BG9" s="249" t="str">
        <f t="shared" si="0"/>
        <v>ABIERTO</v>
      </c>
      <c r="BJ9" s="183"/>
      <c r="BK9" s="183"/>
      <c r="BL9" s="183"/>
      <c r="BM9" s="183"/>
    </row>
    <row r="10" spans="1:65" s="249" customFormat="1" ht="35.65" customHeight="1" x14ac:dyDescent="0.25">
      <c r="A10" s="284">
        <v>86</v>
      </c>
      <c r="B10" s="81">
        <v>38935</v>
      </c>
      <c r="C10" s="250" t="s">
        <v>137</v>
      </c>
      <c r="E10" s="277"/>
      <c r="F10" s="81" t="s">
        <v>452</v>
      </c>
      <c r="G10" s="278" t="s">
        <v>518</v>
      </c>
      <c r="H10" s="250"/>
      <c r="I10" s="278" t="s">
        <v>518</v>
      </c>
      <c r="J10" s="278" t="s">
        <v>519</v>
      </c>
      <c r="K10" s="250" t="s">
        <v>503</v>
      </c>
      <c r="L10" s="250" t="s">
        <v>506</v>
      </c>
      <c r="M10" s="249">
        <v>1</v>
      </c>
      <c r="O10" s="250"/>
      <c r="P10" s="106" t="s">
        <v>511</v>
      </c>
      <c r="Q10" s="250"/>
      <c r="S10" s="106"/>
      <c r="T10" s="86">
        <v>1</v>
      </c>
      <c r="U10" s="106" t="s">
        <v>513</v>
      </c>
      <c r="V10" s="110">
        <v>44075</v>
      </c>
      <c r="W10" s="110">
        <v>43921</v>
      </c>
      <c r="X10" s="33"/>
      <c r="Y10" s="111"/>
      <c r="Z10" s="35"/>
      <c r="AA10" s="31"/>
      <c r="AB10" s="86"/>
      <c r="AD10" s="250"/>
      <c r="AE10" s="250"/>
      <c r="AF10" s="250" t="s">
        <v>654</v>
      </c>
      <c r="AG10" s="81"/>
      <c r="AH10" s="250"/>
      <c r="AJ10" s="31"/>
      <c r="AK10" s="31"/>
      <c r="AM10" s="34"/>
      <c r="AN10" s="250"/>
      <c r="AR10" s="31"/>
      <c r="AS10" s="86"/>
      <c r="BG10" s="249" t="str">
        <f t="shared" si="0"/>
        <v>ABIERTO</v>
      </c>
      <c r="BJ10" s="183"/>
      <c r="BK10" s="183"/>
      <c r="BL10" s="183"/>
      <c r="BM10" s="183"/>
    </row>
    <row r="11" spans="1:65" s="249" customFormat="1" ht="35.65" customHeight="1" x14ac:dyDescent="0.25">
      <c r="A11" s="284"/>
      <c r="B11" s="81">
        <v>38935</v>
      </c>
      <c r="C11" s="250" t="s">
        <v>137</v>
      </c>
      <c r="E11" s="277"/>
      <c r="F11" s="81" t="s">
        <v>452</v>
      </c>
      <c r="G11" s="278"/>
      <c r="H11" s="250"/>
      <c r="I11" s="278"/>
      <c r="J11" s="278"/>
      <c r="K11" s="250" t="s">
        <v>504</v>
      </c>
      <c r="L11" s="250" t="s">
        <v>507</v>
      </c>
      <c r="M11" s="249">
        <v>2</v>
      </c>
      <c r="O11" s="250"/>
      <c r="P11" s="250" t="s">
        <v>511</v>
      </c>
      <c r="Q11" s="106"/>
      <c r="S11" s="106"/>
      <c r="T11" s="86">
        <v>1</v>
      </c>
      <c r="U11" s="106" t="s">
        <v>514</v>
      </c>
      <c r="V11" s="110">
        <v>44075</v>
      </c>
      <c r="W11" s="110">
        <v>43921</v>
      </c>
      <c r="X11" s="81"/>
      <c r="Y11" s="250"/>
      <c r="AA11" s="31"/>
      <c r="AB11" s="86"/>
      <c r="AD11" s="250"/>
      <c r="AE11" s="250"/>
      <c r="AF11" s="250" t="s">
        <v>654</v>
      </c>
      <c r="AG11" s="81"/>
      <c r="AH11" s="250"/>
      <c r="AK11" s="31"/>
      <c r="AM11" s="250"/>
      <c r="AN11" s="250"/>
      <c r="AR11" s="31"/>
      <c r="AS11" s="86"/>
      <c r="BG11" s="249" t="str">
        <f t="shared" si="0"/>
        <v>ABIERTO</v>
      </c>
      <c r="BJ11" s="183"/>
      <c r="BK11" s="183"/>
      <c r="BL11" s="183"/>
      <c r="BM11" s="183"/>
    </row>
    <row r="12" spans="1:65" s="249" customFormat="1" ht="35.65" customHeight="1" x14ac:dyDescent="0.25">
      <c r="A12" s="284"/>
      <c r="B12" s="81">
        <v>38935</v>
      </c>
      <c r="C12" s="250" t="s">
        <v>137</v>
      </c>
      <c r="E12" s="277"/>
      <c r="F12" s="81" t="s">
        <v>452</v>
      </c>
      <c r="G12" s="278"/>
      <c r="H12" s="250"/>
      <c r="I12" s="278"/>
      <c r="J12" s="278"/>
      <c r="K12" s="250" t="s">
        <v>520</v>
      </c>
      <c r="L12" s="250" t="s">
        <v>521</v>
      </c>
      <c r="M12" s="249">
        <v>1</v>
      </c>
      <c r="O12" s="250"/>
      <c r="P12" s="250" t="s">
        <v>580</v>
      </c>
      <c r="Q12" s="250"/>
      <c r="S12" s="106"/>
      <c r="T12" s="86">
        <v>1</v>
      </c>
      <c r="U12" s="106" t="s">
        <v>522</v>
      </c>
      <c r="V12" s="110">
        <v>44075</v>
      </c>
      <c r="W12" s="110">
        <v>43921</v>
      </c>
      <c r="X12" s="81"/>
      <c r="Y12" s="106"/>
      <c r="Z12" s="35"/>
      <c r="AA12" s="31"/>
      <c r="AB12" s="86"/>
      <c r="AD12" s="106"/>
      <c r="AE12" s="106"/>
      <c r="AF12" s="250" t="s">
        <v>654</v>
      </c>
      <c r="AG12" s="81"/>
      <c r="AH12" s="250"/>
      <c r="AJ12" s="31"/>
      <c r="AK12" s="31"/>
      <c r="AM12" s="250"/>
      <c r="AN12" s="250"/>
      <c r="AR12" s="31"/>
      <c r="AS12" s="86"/>
      <c r="BG12" s="249" t="str">
        <f t="shared" si="0"/>
        <v>ABIERTO</v>
      </c>
      <c r="BJ12" s="183"/>
      <c r="BK12" s="183"/>
      <c r="BL12" s="183"/>
      <c r="BM12" s="183"/>
    </row>
    <row r="13" spans="1:65" s="249" customFormat="1" ht="35.65" customHeight="1" x14ac:dyDescent="0.25">
      <c r="A13" s="249">
        <v>86</v>
      </c>
      <c r="B13" s="81">
        <v>38935</v>
      </c>
      <c r="C13" s="250" t="s">
        <v>137</v>
      </c>
      <c r="E13" s="277"/>
      <c r="F13" s="81" t="s">
        <v>452</v>
      </c>
      <c r="G13" s="249" t="s">
        <v>523</v>
      </c>
      <c r="H13" s="250"/>
      <c r="I13" s="249" t="s">
        <v>523</v>
      </c>
      <c r="J13" s="250" t="s">
        <v>524</v>
      </c>
      <c r="K13" s="250" t="s">
        <v>525</v>
      </c>
      <c r="L13" s="250" t="s">
        <v>526</v>
      </c>
      <c r="M13" s="249">
        <v>100</v>
      </c>
      <c r="O13" s="250"/>
      <c r="P13" s="250" t="s">
        <v>511</v>
      </c>
      <c r="Q13" s="250"/>
      <c r="S13" s="106"/>
      <c r="T13" s="86">
        <v>1</v>
      </c>
      <c r="U13" s="106" t="s">
        <v>527</v>
      </c>
      <c r="V13" s="110">
        <v>44075</v>
      </c>
      <c r="W13" s="110">
        <v>44377</v>
      </c>
      <c r="X13" s="81"/>
      <c r="Y13" s="250"/>
      <c r="AA13" s="31"/>
      <c r="AB13" s="86"/>
      <c r="AD13" s="250"/>
      <c r="AE13" s="250"/>
      <c r="AF13" s="250" t="s">
        <v>654</v>
      </c>
      <c r="AG13" s="81"/>
      <c r="AH13" s="250"/>
      <c r="AK13" s="31"/>
      <c r="AM13" s="250"/>
      <c r="AN13" s="250"/>
      <c r="AR13" s="31"/>
      <c r="AS13" s="86"/>
      <c r="BG13" s="249" t="str">
        <f t="shared" si="0"/>
        <v>ABIERTO</v>
      </c>
      <c r="BJ13" s="183"/>
      <c r="BK13" s="183"/>
      <c r="BL13" s="183"/>
      <c r="BM13" s="183"/>
    </row>
    <row r="14" spans="1:65" s="249" customFormat="1" ht="35.65" customHeight="1" x14ac:dyDescent="0.25">
      <c r="A14" s="249">
        <v>86</v>
      </c>
      <c r="B14" s="81">
        <v>38935</v>
      </c>
      <c r="C14" s="250" t="s">
        <v>137</v>
      </c>
      <c r="E14" s="277"/>
      <c r="F14" s="81" t="s">
        <v>452</v>
      </c>
      <c r="G14" s="249" t="s">
        <v>528</v>
      </c>
      <c r="H14" s="250"/>
      <c r="I14" s="249" t="s">
        <v>528</v>
      </c>
      <c r="J14" s="250" t="s">
        <v>529</v>
      </c>
      <c r="K14" s="250" t="s">
        <v>530</v>
      </c>
      <c r="L14" s="250" t="s">
        <v>531</v>
      </c>
      <c r="M14" s="249">
        <v>1</v>
      </c>
      <c r="O14" s="250"/>
      <c r="P14" s="250" t="s">
        <v>511</v>
      </c>
      <c r="Q14" s="250"/>
      <c r="S14" s="106"/>
      <c r="T14" s="86">
        <v>1</v>
      </c>
      <c r="U14" s="106" t="s">
        <v>532</v>
      </c>
      <c r="V14" s="110">
        <v>44075</v>
      </c>
      <c r="W14" s="110">
        <v>44377</v>
      </c>
      <c r="X14" s="81"/>
      <c r="Y14" s="250"/>
      <c r="AA14" s="31"/>
      <c r="AB14" s="86"/>
      <c r="AD14" s="250"/>
      <c r="AE14" s="250"/>
      <c r="AF14" s="250" t="s">
        <v>654</v>
      </c>
      <c r="AG14" s="81"/>
      <c r="AH14" s="250"/>
      <c r="AM14" s="250"/>
      <c r="AN14" s="250"/>
      <c r="AR14" s="31"/>
      <c r="AS14" s="86"/>
      <c r="BG14" s="249" t="str">
        <f t="shared" si="0"/>
        <v>ABIERTO</v>
      </c>
      <c r="BJ14" s="183"/>
      <c r="BK14" s="183"/>
      <c r="BL14" s="183"/>
      <c r="BM14" s="183"/>
    </row>
    <row r="15" spans="1:65" s="249" customFormat="1" ht="35.65" customHeight="1" x14ac:dyDescent="0.25">
      <c r="A15" s="284">
        <v>86</v>
      </c>
      <c r="B15" s="81">
        <v>38935</v>
      </c>
      <c r="C15" s="250" t="s">
        <v>137</v>
      </c>
      <c r="E15" s="277"/>
      <c r="F15" s="81" t="s">
        <v>452</v>
      </c>
      <c r="G15" s="284" t="s">
        <v>533</v>
      </c>
      <c r="H15" s="250"/>
      <c r="I15" s="284" t="s">
        <v>533</v>
      </c>
      <c r="J15" s="278" t="s">
        <v>534</v>
      </c>
      <c r="K15" s="250" t="s">
        <v>535</v>
      </c>
      <c r="L15" s="250" t="s">
        <v>536</v>
      </c>
      <c r="M15" s="249">
        <v>2</v>
      </c>
      <c r="O15" s="250"/>
      <c r="P15" s="250" t="s">
        <v>537</v>
      </c>
      <c r="Q15" s="250"/>
      <c r="S15" s="106"/>
      <c r="T15" s="86">
        <v>1</v>
      </c>
      <c r="U15" s="106" t="s">
        <v>538</v>
      </c>
      <c r="V15" s="110">
        <v>44075</v>
      </c>
      <c r="W15" s="110">
        <v>44377</v>
      </c>
      <c r="X15" s="81"/>
      <c r="Y15" s="250"/>
      <c r="AA15" s="31"/>
      <c r="AB15" s="86"/>
      <c r="AD15" s="250"/>
      <c r="AE15" s="250"/>
      <c r="AF15" s="250" t="s">
        <v>654</v>
      </c>
      <c r="AG15" s="81"/>
      <c r="AH15" s="250"/>
      <c r="AM15" s="250"/>
      <c r="AN15" s="250"/>
      <c r="AR15" s="31"/>
      <c r="AS15" s="86"/>
      <c r="BG15" s="249" t="str">
        <f t="shared" si="0"/>
        <v>ABIERTO</v>
      </c>
      <c r="BJ15" s="183"/>
      <c r="BK15" s="183"/>
      <c r="BL15" s="183"/>
      <c r="BM15" s="183"/>
    </row>
    <row r="16" spans="1:65" s="249" customFormat="1" ht="35.65" customHeight="1" x14ac:dyDescent="0.25">
      <c r="A16" s="284"/>
      <c r="B16" s="81">
        <v>38935</v>
      </c>
      <c r="C16" s="250" t="s">
        <v>137</v>
      </c>
      <c r="E16" s="277"/>
      <c r="F16" s="81" t="s">
        <v>452</v>
      </c>
      <c r="G16" s="284"/>
      <c r="H16" s="250"/>
      <c r="I16" s="284"/>
      <c r="J16" s="278"/>
      <c r="K16" s="106" t="s">
        <v>535</v>
      </c>
      <c r="L16" s="106" t="s">
        <v>536</v>
      </c>
      <c r="M16" s="249">
        <v>4</v>
      </c>
      <c r="O16" s="250"/>
      <c r="P16" s="250" t="s">
        <v>537</v>
      </c>
      <c r="Q16" s="250"/>
      <c r="S16" s="106"/>
      <c r="T16" s="86">
        <v>1</v>
      </c>
      <c r="U16" s="106" t="s">
        <v>539</v>
      </c>
      <c r="V16" s="110">
        <v>44075</v>
      </c>
      <c r="W16" s="110">
        <v>44377</v>
      </c>
      <c r="X16" s="81"/>
      <c r="Y16" s="250"/>
      <c r="Z16" s="28"/>
      <c r="AA16" s="31"/>
      <c r="AB16" s="86"/>
      <c r="AD16" s="250"/>
      <c r="AE16" s="250"/>
      <c r="AF16" s="250" t="s">
        <v>654</v>
      </c>
      <c r="AG16" s="81"/>
      <c r="AH16" s="108"/>
      <c r="AM16" s="108"/>
      <c r="AR16" s="31"/>
      <c r="AS16" s="86"/>
      <c r="BG16" s="249" t="str">
        <f t="shared" si="0"/>
        <v>ABIERTO</v>
      </c>
      <c r="BJ16" s="183"/>
      <c r="BK16" s="183"/>
      <c r="BL16" s="183"/>
      <c r="BM16" s="183"/>
    </row>
    <row r="17" spans="1:65" s="249" customFormat="1" ht="35.65" customHeight="1" x14ac:dyDescent="0.25">
      <c r="A17" s="284">
        <v>86</v>
      </c>
      <c r="B17" s="81">
        <v>38935</v>
      </c>
      <c r="C17" s="250" t="s">
        <v>137</v>
      </c>
      <c r="E17" s="277"/>
      <c r="F17" s="81" t="s">
        <v>452</v>
      </c>
      <c r="G17" s="278" t="s">
        <v>540</v>
      </c>
      <c r="H17" s="250"/>
      <c r="I17" s="278" t="s">
        <v>540</v>
      </c>
      <c r="J17" s="278" t="s">
        <v>541</v>
      </c>
      <c r="K17" s="250" t="s">
        <v>542</v>
      </c>
      <c r="L17" s="250" t="s">
        <v>506</v>
      </c>
      <c r="M17" s="249">
        <v>2</v>
      </c>
      <c r="O17" s="250"/>
      <c r="P17" s="250" t="s">
        <v>544</v>
      </c>
      <c r="Q17" s="250"/>
      <c r="S17" s="106"/>
      <c r="T17" s="86">
        <v>1</v>
      </c>
      <c r="U17" s="106" t="s">
        <v>545</v>
      </c>
      <c r="V17" s="110">
        <v>44075</v>
      </c>
      <c r="W17" s="110">
        <v>44377</v>
      </c>
      <c r="X17" s="81"/>
      <c r="Y17" s="250"/>
      <c r="Z17" s="28"/>
      <c r="AA17" s="31"/>
      <c r="AB17" s="86"/>
      <c r="AD17" s="250"/>
      <c r="AE17" s="250"/>
      <c r="AF17" s="250" t="s">
        <v>654</v>
      </c>
      <c r="AG17" s="81"/>
      <c r="AH17" s="108"/>
      <c r="AJ17" s="31"/>
      <c r="AK17" s="31"/>
      <c r="AM17" s="108"/>
      <c r="AR17" s="31"/>
      <c r="AS17" s="86"/>
      <c r="BG17" s="249" t="str">
        <f t="shared" si="0"/>
        <v>ABIERTO</v>
      </c>
      <c r="BJ17" s="183"/>
      <c r="BK17" s="183"/>
      <c r="BL17" s="183"/>
      <c r="BM17" s="183"/>
    </row>
    <row r="18" spans="1:65" s="249" customFormat="1" ht="35.65" customHeight="1" x14ac:dyDescent="0.25">
      <c r="A18" s="284"/>
      <c r="B18" s="81">
        <v>38935</v>
      </c>
      <c r="C18" s="250" t="s">
        <v>137</v>
      </c>
      <c r="E18" s="277"/>
      <c r="F18" s="81" t="s">
        <v>452</v>
      </c>
      <c r="G18" s="278"/>
      <c r="H18" s="250"/>
      <c r="I18" s="278"/>
      <c r="J18" s="278"/>
      <c r="K18" s="250" t="s">
        <v>543</v>
      </c>
      <c r="L18" s="250" t="s">
        <v>531</v>
      </c>
      <c r="M18" s="249">
        <v>1</v>
      </c>
      <c r="O18" s="250"/>
      <c r="P18" s="250" t="s">
        <v>511</v>
      </c>
      <c r="Q18" s="250"/>
      <c r="S18" s="250"/>
      <c r="T18" s="86">
        <v>1</v>
      </c>
      <c r="U18" s="106" t="s">
        <v>532</v>
      </c>
      <c r="V18" s="110">
        <v>44075</v>
      </c>
      <c r="W18" s="110">
        <v>44377</v>
      </c>
      <c r="X18" s="81"/>
      <c r="Y18" s="250"/>
      <c r="Z18" s="28"/>
      <c r="AA18" s="31"/>
      <c r="AB18" s="86"/>
      <c r="AD18" s="250"/>
      <c r="AE18" s="250"/>
      <c r="AF18" s="250" t="s">
        <v>654</v>
      </c>
      <c r="AG18" s="81"/>
      <c r="AH18" s="108"/>
      <c r="AI18" s="31"/>
      <c r="AM18" s="108"/>
      <c r="AR18" s="31"/>
      <c r="AS18" s="86"/>
      <c r="BG18" s="249" t="str">
        <f t="shared" si="0"/>
        <v>ABIERTO</v>
      </c>
      <c r="BJ18" s="183"/>
      <c r="BK18" s="183"/>
      <c r="BL18" s="183"/>
      <c r="BM18" s="183"/>
    </row>
    <row r="19" spans="1:65" s="249" customFormat="1" ht="35.65" customHeight="1" x14ac:dyDescent="0.25">
      <c r="A19" s="284">
        <v>86</v>
      </c>
      <c r="B19" s="81">
        <v>38935</v>
      </c>
      <c r="C19" s="250" t="s">
        <v>137</v>
      </c>
      <c r="E19" s="277"/>
      <c r="F19" s="81" t="s">
        <v>452</v>
      </c>
      <c r="G19" s="284" t="s">
        <v>546</v>
      </c>
      <c r="H19" s="250"/>
      <c r="I19" s="284" t="s">
        <v>546</v>
      </c>
      <c r="J19" s="278" t="s">
        <v>552</v>
      </c>
      <c r="K19" s="250" t="s">
        <v>547</v>
      </c>
      <c r="L19" s="250" t="s">
        <v>549</v>
      </c>
      <c r="M19" s="249">
        <v>100</v>
      </c>
      <c r="O19" s="250"/>
      <c r="P19" s="250" t="s">
        <v>553</v>
      </c>
      <c r="Q19" s="250"/>
      <c r="S19" s="250"/>
      <c r="T19" s="86">
        <v>1</v>
      </c>
      <c r="U19" s="106" t="s">
        <v>554</v>
      </c>
      <c r="V19" s="110">
        <v>44075</v>
      </c>
      <c r="W19" s="110">
        <v>44227</v>
      </c>
      <c r="X19" s="81"/>
      <c r="Y19" s="250"/>
      <c r="Z19" s="28"/>
      <c r="AA19" s="31"/>
      <c r="AB19" s="86"/>
      <c r="AD19" s="250"/>
      <c r="AE19" s="250"/>
      <c r="AF19" s="250" t="s">
        <v>654</v>
      </c>
      <c r="AG19" s="81"/>
      <c r="AH19" s="108"/>
      <c r="AI19" s="31"/>
      <c r="AM19" s="108"/>
      <c r="AR19" s="31"/>
      <c r="AS19" s="86"/>
      <c r="BG19" s="249" t="str">
        <f t="shared" si="0"/>
        <v>ABIERTO</v>
      </c>
      <c r="BJ19" s="183"/>
      <c r="BK19" s="183"/>
      <c r="BL19" s="183"/>
      <c r="BM19" s="183"/>
    </row>
    <row r="20" spans="1:65" s="249" customFormat="1" ht="35.65" customHeight="1" x14ac:dyDescent="0.25">
      <c r="A20" s="284"/>
      <c r="B20" s="81">
        <v>38935</v>
      </c>
      <c r="C20" s="250" t="s">
        <v>137</v>
      </c>
      <c r="E20" s="277"/>
      <c r="F20" s="81" t="s">
        <v>452</v>
      </c>
      <c r="G20" s="284"/>
      <c r="H20" s="250"/>
      <c r="I20" s="284"/>
      <c r="J20" s="278"/>
      <c r="K20" s="250" t="s">
        <v>548</v>
      </c>
      <c r="L20" s="250" t="s">
        <v>550</v>
      </c>
      <c r="M20" s="249">
        <v>70</v>
      </c>
      <c r="O20" s="250"/>
      <c r="P20" s="250" t="s">
        <v>553</v>
      </c>
      <c r="Q20" s="250"/>
      <c r="S20" s="250"/>
      <c r="T20" s="86">
        <v>1</v>
      </c>
      <c r="U20" s="106" t="s">
        <v>555</v>
      </c>
      <c r="V20" s="110">
        <v>44075</v>
      </c>
      <c r="W20" s="110">
        <v>44227</v>
      </c>
      <c r="X20" s="81"/>
      <c r="Y20" s="250"/>
      <c r="Z20" s="28"/>
      <c r="AA20" s="31"/>
      <c r="AB20" s="86"/>
      <c r="AD20" s="250"/>
      <c r="AE20" s="250"/>
      <c r="AF20" s="250" t="s">
        <v>654</v>
      </c>
      <c r="AG20" s="81"/>
      <c r="AH20" s="108"/>
      <c r="AJ20" s="31"/>
      <c r="AK20" s="31"/>
      <c r="AM20" s="108"/>
      <c r="AR20" s="31"/>
      <c r="AS20" s="86"/>
      <c r="BG20" s="249" t="str">
        <f t="shared" si="0"/>
        <v>ABIERTO</v>
      </c>
      <c r="BJ20" s="183"/>
      <c r="BK20" s="183"/>
      <c r="BL20" s="183"/>
      <c r="BM20" s="183"/>
    </row>
    <row r="21" spans="1:65" s="249" customFormat="1" ht="35.65" customHeight="1" x14ac:dyDescent="0.25">
      <c r="A21" s="284"/>
      <c r="B21" s="81">
        <v>38935</v>
      </c>
      <c r="C21" s="250" t="s">
        <v>137</v>
      </c>
      <c r="E21" s="277"/>
      <c r="F21" s="81" t="s">
        <v>452</v>
      </c>
      <c r="G21" s="284"/>
      <c r="H21" s="45"/>
      <c r="I21" s="284"/>
      <c r="J21" s="278"/>
      <c r="K21" s="45" t="s">
        <v>548</v>
      </c>
      <c r="L21" s="45" t="s">
        <v>551</v>
      </c>
      <c r="M21" s="45">
        <v>70</v>
      </c>
      <c r="N21" s="45"/>
      <c r="O21" s="251"/>
      <c r="P21" s="255" t="s">
        <v>553</v>
      </c>
      <c r="Q21" s="251"/>
      <c r="R21" s="110"/>
      <c r="S21" s="251"/>
      <c r="T21" s="86">
        <v>1</v>
      </c>
      <c r="U21" s="251" t="s">
        <v>556</v>
      </c>
      <c r="V21" s="110">
        <v>44075</v>
      </c>
      <c r="W21" s="110">
        <v>44227</v>
      </c>
      <c r="X21" s="81"/>
      <c r="Y21" s="250"/>
      <c r="AA21" s="31"/>
      <c r="AB21" s="86"/>
      <c r="AD21" s="250"/>
      <c r="AE21" s="250"/>
      <c r="AF21" s="250" t="s">
        <v>654</v>
      </c>
      <c r="AG21" s="81"/>
      <c r="AH21" s="250"/>
      <c r="AJ21" s="31"/>
      <c r="AK21" s="31"/>
      <c r="AM21" s="250"/>
      <c r="AS21" s="31"/>
      <c r="AT21" s="86"/>
      <c r="BG21" s="249" t="str">
        <f t="shared" si="0"/>
        <v>ABIERTO</v>
      </c>
      <c r="BJ21" s="183"/>
      <c r="BK21" s="183"/>
      <c r="BL21" s="183"/>
      <c r="BM21" s="183"/>
    </row>
    <row r="22" spans="1:65" s="249" customFormat="1" ht="35.65" customHeight="1" x14ac:dyDescent="0.25">
      <c r="A22" s="284">
        <v>86</v>
      </c>
      <c r="B22" s="81">
        <v>38935</v>
      </c>
      <c r="C22" s="250" t="s">
        <v>137</v>
      </c>
      <c r="E22" s="277"/>
      <c r="F22" s="81" t="s">
        <v>452</v>
      </c>
      <c r="G22" s="284" t="s">
        <v>366</v>
      </c>
      <c r="H22" s="251"/>
      <c r="I22" s="284" t="s">
        <v>366</v>
      </c>
      <c r="J22" s="285" t="s">
        <v>557</v>
      </c>
      <c r="K22" s="251" t="s">
        <v>558</v>
      </c>
      <c r="L22" s="251" t="s">
        <v>559</v>
      </c>
      <c r="M22" s="251">
        <v>100</v>
      </c>
      <c r="N22" s="251"/>
      <c r="O22" s="251"/>
      <c r="P22" s="253" t="s">
        <v>560</v>
      </c>
      <c r="Q22" s="251"/>
      <c r="R22" s="110"/>
      <c r="S22" s="251"/>
      <c r="T22" s="86">
        <v>1</v>
      </c>
      <c r="U22" s="251" t="s">
        <v>562</v>
      </c>
      <c r="V22" s="110">
        <v>44075</v>
      </c>
      <c r="W22" s="110">
        <v>44255</v>
      </c>
      <c r="X22" s="81"/>
      <c r="Y22" s="250"/>
      <c r="AA22" s="31"/>
      <c r="AB22" s="86"/>
      <c r="AD22" s="250"/>
      <c r="AE22" s="250"/>
      <c r="AF22" s="250" t="s">
        <v>654</v>
      </c>
      <c r="AG22" s="81"/>
      <c r="AH22" s="250"/>
      <c r="AM22" s="250"/>
      <c r="AS22" s="31"/>
      <c r="AT22" s="86"/>
      <c r="BG22" s="249" t="str">
        <f t="shared" si="0"/>
        <v>ABIERTO</v>
      </c>
      <c r="BJ22" s="183"/>
      <c r="BK22" s="183"/>
      <c r="BL22" s="183"/>
      <c r="BM22" s="183"/>
    </row>
    <row r="23" spans="1:65" s="249" customFormat="1" ht="35.65" customHeight="1" x14ac:dyDescent="0.25">
      <c r="A23" s="284"/>
      <c r="B23" s="81">
        <v>38935</v>
      </c>
      <c r="C23" s="250" t="s">
        <v>137</v>
      </c>
      <c r="E23" s="277"/>
      <c r="F23" s="81" t="s">
        <v>452</v>
      </c>
      <c r="G23" s="284"/>
      <c r="H23" s="251"/>
      <c r="I23" s="284"/>
      <c r="J23" s="285"/>
      <c r="K23" s="251" t="s">
        <v>535</v>
      </c>
      <c r="L23" s="251" t="s">
        <v>536</v>
      </c>
      <c r="M23" s="251">
        <v>2</v>
      </c>
      <c r="N23" s="251"/>
      <c r="O23" s="251"/>
      <c r="P23" s="253" t="s">
        <v>561</v>
      </c>
      <c r="Q23" s="251"/>
      <c r="R23" s="110"/>
      <c r="S23" s="251"/>
      <c r="T23" s="86">
        <v>1</v>
      </c>
      <c r="U23" s="251" t="s">
        <v>538</v>
      </c>
      <c r="V23" s="110">
        <v>44075</v>
      </c>
      <c r="W23" s="110">
        <v>44255</v>
      </c>
      <c r="X23" s="81"/>
      <c r="Y23" s="250"/>
      <c r="AA23" s="31"/>
      <c r="AB23" s="86"/>
      <c r="AD23" s="250"/>
      <c r="AE23" s="250"/>
      <c r="AF23" s="250" t="s">
        <v>654</v>
      </c>
      <c r="AG23" s="81"/>
      <c r="AH23" s="250"/>
      <c r="AM23" s="250"/>
      <c r="AS23" s="31"/>
      <c r="AT23" s="86"/>
      <c r="BG23" s="249" t="str">
        <f t="shared" si="0"/>
        <v>ABIERTO</v>
      </c>
      <c r="BJ23" s="183"/>
      <c r="BK23" s="183"/>
      <c r="BL23" s="183"/>
      <c r="BM23" s="183"/>
    </row>
    <row r="24" spans="1:65" s="249" customFormat="1" ht="35.65" customHeight="1" x14ac:dyDescent="0.25">
      <c r="A24" s="284"/>
      <c r="B24" s="81">
        <v>38935</v>
      </c>
      <c r="C24" s="250" t="s">
        <v>137</v>
      </c>
      <c r="E24" s="277"/>
      <c r="F24" s="81" t="s">
        <v>452</v>
      </c>
      <c r="G24" s="284"/>
      <c r="H24" s="251"/>
      <c r="I24" s="284"/>
      <c r="J24" s="285"/>
      <c r="K24" s="251" t="s">
        <v>535</v>
      </c>
      <c r="L24" s="251" t="s">
        <v>536</v>
      </c>
      <c r="M24" s="251">
        <v>4</v>
      </c>
      <c r="N24" s="251"/>
      <c r="O24" s="251"/>
      <c r="P24" s="253" t="s">
        <v>561</v>
      </c>
      <c r="Q24" s="251"/>
      <c r="R24" s="110"/>
      <c r="S24" s="251"/>
      <c r="T24" s="86">
        <v>1</v>
      </c>
      <c r="U24" s="251" t="s">
        <v>539</v>
      </c>
      <c r="V24" s="110">
        <v>44075</v>
      </c>
      <c r="W24" s="110">
        <v>44255</v>
      </c>
      <c r="X24" s="81"/>
      <c r="Y24" s="250"/>
      <c r="AA24" s="31"/>
      <c r="AB24" s="86"/>
      <c r="AD24" s="250"/>
      <c r="AE24" s="250"/>
      <c r="AF24" s="250" t="s">
        <v>654</v>
      </c>
      <c r="AG24" s="81"/>
      <c r="AH24" s="250"/>
      <c r="AJ24" s="31"/>
      <c r="AK24" s="31"/>
      <c r="AM24" s="250"/>
      <c r="AS24" s="31"/>
      <c r="AT24" s="86"/>
      <c r="BG24" s="249" t="str">
        <f t="shared" si="0"/>
        <v>ABIERTO</v>
      </c>
      <c r="BJ24" s="183"/>
      <c r="BK24" s="183"/>
      <c r="BL24" s="183"/>
      <c r="BM24" s="183"/>
    </row>
    <row r="25" spans="1:65" s="249" customFormat="1" ht="35.65" customHeight="1" x14ac:dyDescent="0.25">
      <c r="A25" s="284">
        <v>86</v>
      </c>
      <c r="B25" s="81">
        <v>38935</v>
      </c>
      <c r="C25" s="250" t="s">
        <v>137</v>
      </c>
      <c r="E25" s="277"/>
      <c r="F25" s="81" t="s">
        <v>452</v>
      </c>
      <c r="G25" s="284" t="s">
        <v>563</v>
      </c>
      <c r="H25" s="251"/>
      <c r="I25" s="284" t="s">
        <v>563</v>
      </c>
      <c r="J25" s="285" t="s">
        <v>564</v>
      </c>
      <c r="K25" s="251" t="s">
        <v>535</v>
      </c>
      <c r="L25" s="251" t="s">
        <v>536</v>
      </c>
      <c r="M25" s="251">
        <v>2</v>
      </c>
      <c r="N25" s="251"/>
      <c r="O25" s="251"/>
      <c r="P25" s="253" t="s">
        <v>561</v>
      </c>
      <c r="Q25" s="251"/>
      <c r="R25" s="110"/>
      <c r="S25" s="251"/>
      <c r="T25" s="86">
        <v>1</v>
      </c>
      <c r="U25" s="251" t="s">
        <v>538</v>
      </c>
      <c r="V25" s="110">
        <v>44075</v>
      </c>
      <c r="W25" s="110">
        <v>44255</v>
      </c>
      <c r="X25" s="81"/>
      <c r="Y25" s="250"/>
      <c r="AA25" s="31"/>
      <c r="AB25" s="86"/>
      <c r="AD25" s="250"/>
      <c r="AE25" s="250"/>
      <c r="AF25" s="250" t="s">
        <v>654</v>
      </c>
      <c r="AG25" s="81"/>
      <c r="AH25" s="250"/>
      <c r="AM25" s="250"/>
      <c r="AS25" s="31"/>
      <c r="AT25" s="86"/>
      <c r="BG25" s="249" t="str">
        <f t="shared" si="0"/>
        <v>ABIERTO</v>
      </c>
      <c r="BJ25" s="183"/>
      <c r="BK25" s="183"/>
      <c r="BL25" s="183"/>
      <c r="BM25" s="183"/>
    </row>
    <row r="26" spans="1:65" s="249" customFormat="1" ht="35.65" customHeight="1" x14ac:dyDescent="0.25">
      <c r="A26" s="284"/>
      <c r="B26" s="81">
        <v>38935</v>
      </c>
      <c r="C26" s="250" t="s">
        <v>137</v>
      </c>
      <c r="E26" s="277"/>
      <c r="F26" s="81" t="s">
        <v>452</v>
      </c>
      <c r="G26" s="284"/>
      <c r="H26" s="251"/>
      <c r="I26" s="284"/>
      <c r="J26" s="285"/>
      <c r="K26" s="251" t="s">
        <v>535</v>
      </c>
      <c r="L26" s="251" t="s">
        <v>536</v>
      </c>
      <c r="M26" s="251">
        <v>4</v>
      </c>
      <c r="N26" s="251"/>
      <c r="O26" s="251"/>
      <c r="P26" s="253" t="s">
        <v>561</v>
      </c>
      <c r="Q26" s="251"/>
      <c r="R26" s="110"/>
      <c r="S26" s="251"/>
      <c r="T26" s="86">
        <v>1</v>
      </c>
      <c r="U26" s="251" t="s">
        <v>539</v>
      </c>
      <c r="V26" s="110">
        <v>44075</v>
      </c>
      <c r="W26" s="110">
        <v>44255</v>
      </c>
      <c r="X26" s="81"/>
      <c r="Y26" s="250"/>
      <c r="AA26" s="31"/>
      <c r="AB26" s="86"/>
      <c r="AD26" s="250"/>
      <c r="AE26" s="250"/>
      <c r="AF26" s="250" t="s">
        <v>654</v>
      </c>
      <c r="AG26" s="81"/>
      <c r="AH26" s="250"/>
      <c r="AM26" s="250"/>
      <c r="AS26" s="31"/>
      <c r="AT26" s="86"/>
      <c r="BG26" s="249" t="str">
        <f t="shared" si="0"/>
        <v>ABIERTO</v>
      </c>
      <c r="BJ26" s="183"/>
      <c r="BK26" s="183"/>
      <c r="BL26" s="183"/>
      <c r="BM26" s="183"/>
    </row>
    <row r="27" spans="1:65" s="249" customFormat="1" ht="35.65" customHeight="1" x14ac:dyDescent="0.25">
      <c r="A27" s="284">
        <v>86</v>
      </c>
      <c r="B27" s="81">
        <v>38935</v>
      </c>
      <c r="C27" s="250" t="s">
        <v>137</v>
      </c>
      <c r="E27" s="277"/>
      <c r="F27" s="81" t="s">
        <v>452</v>
      </c>
      <c r="G27" s="284" t="s">
        <v>565</v>
      </c>
      <c r="H27" s="251"/>
      <c r="I27" s="284" t="s">
        <v>565</v>
      </c>
      <c r="J27" s="278" t="s">
        <v>571</v>
      </c>
      <c r="K27" s="251" t="s">
        <v>566</v>
      </c>
      <c r="L27" s="251" t="s">
        <v>569</v>
      </c>
      <c r="M27" s="251">
        <v>100</v>
      </c>
      <c r="N27" s="251"/>
      <c r="O27" s="251"/>
      <c r="P27" s="253" t="s">
        <v>561</v>
      </c>
      <c r="Q27" s="251"/>
      <c r="R27" s="110"/>
      <c r="S27" s="251"/>
      <c r="T27" s="86">
        <v>1</v>
      </c>
      <c r="U27" s="251" t="s">
        <v>570</v>
      </c>
      <c r="V27" s="110">
        <v>44075</v>
      </c>
      <c r="W27" s="110">
        <v>44255</v>
      </c>
      <c r="X27" s="81"/>
      <c r="Y27" s="250"/>
      <c r="AA27" s="31"/>
      <c r="AB27" s="86"/>
      <c r="AD27" s="250"/>
      <c r="AE27" s="250"/>
      <c r="AF27" s="250" t="s">
        <v>654</v>
      </c>
      <c r="AG27" s="81"/>
      <c r="AH27" s="250"/>
      <c r="AM27" s="250"/>
      <c r="AS27" s="31"/>
      <c r="AT27" s="86"/>
      <c r="BG27" s="249" t="str">
        <f t="shared" si="0"/>
        <v>ABIERTO</v>
      </c>
      <c r="BJ27" s="183"/>
      <c r="BK27" s="183"/>
      <c r="BL27" s="183"/>
      <c r="BM27" s="183"/>
    </row>
    <row r="28" spans="1:65" s="249" customFormat="1" ht="35.65" customHeight="1" x14ac:dyDescent="0.25">
      <c r="A28" s="284"/>
      <c r="B28" s="81">
        <v>38935</v>
      </c>
      <c r="C28" s="250" t="s">
        <v>137</v>
      </c>
      <c r="E28" s="277"/>
      <c r="F28" s="81" t="s">
        <v>452</v>
      </c>
      <c r="G28" s="284"/>
      <c r="H28" s="251"/>
      <c r="I28" s="284"/>
      <c r="J28" s="278"/>
      <c r="K28" s="251" t="s">
        <v>535</v>
      </c>
      <c r="L28" s="251" t="s">
        <v>536</v>
      </c>
      <c r="M28" s="251">
        <v>2</v>
      </c>
      <c r="N28" s="251"/>
      <c r="O28" s="251"/>
      <c r="P28" s="253" t="s">
        <v>561</v>
      </c>
      <c r="Q28" s="251"/>
      <c r="R28" s="110"/>
      <c r="S28" s="251"/>
      <c r="T28" s="86">
        <v>1</v>
      </c>
      <c r="U28" s="251" t="s">
        <v>538</v>
      </c>
      <c r="V28" s="110">
        <v>44075</v>
      </c>
      <c r="W28" s="110">
        <v>44255</v>
      </c>
      <c r="X28" s="81"/>
      <c r="Y28" s="250"/>
      <c r="AA28" s="31"/>
      <c r="AB28" s="86"/>
      <c r="AD28" s="250"/>
      <c r="AE28" s="250"/>
      <c r="AF28" s="250" t="s">
        <v>654</v>
      </c>
      <c r="AG28" s="81"/>
      <c r="AH28" s="250"/>
      <c r="AJ28" s="31"/>
      <c r="AK28" s="31"/>
      <c r="AM28" s="250"/>
      <c r="AN28" s="250"/>
      <c r="AS28" s="31"/>
      <c r="AT28" s="86"/>
      <c r="BG28" s="249" t="str">
        <f t="shared" si="0"/>
        <v>ABIERTO</v>
      </c>
      <c r="BJ28" s="183"/>
      <c r="BK28" s="183"/>
      <c r="BL28" s="183"/>
      <c r="BM28" s="183"/>
    </row>
    <row r="29" spans="1:65" s="249" customFormat="1" ht="35.65" customHeight="1" x14ac:dyDescent="0.25">
      <c r="A29" s="284"/>
      <c r="B29" s="81">
        <v>38935</v>
      </c>
      <c r="C29" s="250" t="s">
        <v>137</v>
      </c>
      <c r="E29" s="277"/>
      <c r="F29" s="81" t="s">
        <v>452</v>
      </c>
      <c r="G29" s="284"/>
      <c r="H29" s="251"/>
      <c r="I29" s="284"/>
      <c r="J29" s="278"/>
      <c r="K29" s="251" t="s">
        <v>535</v>
      </c>
      <c r="L29" s="251" t="s">
        <v>536</v>
      </c>
      <c r="M29" s="251">
        <v>4</v>
      </c>
      <c r="N29" s="251"/>
      <c r="O29" s="251"/>
      <c r="P29" s="253" t="s">
        <v>561</v>
      </c>
      <c r="Q29" s="251"/>
      <c r="R29" s="110"/>
      <c r="S29" s="251"/>
      <c r="T29" s="86">
        <v>1</v>
      </c>
      <c r="U29" s="251" t="s">
        <v>539</v>
      </c>
      <c r="V29" s="110">
        <v>44075</v>
      </c>
      <c r="W29" s="110">
        <v>44255</v>
      </c>
      <c r="X29" s="81"/>
      <c r="Y29" s="250"/>
      <c r="AA29" s="31"/>
      <c r="AB29" s="86"/>
      <c r="AD29" s="250"/>
      <c r="AE29" s="250"/>
      <c r="AF29" s="250" t="s">
        <v>654</v>
      </c>
      <c r="AG29" s="81"/>
      <c r="AH29" s="250"/>
      <c r="AM29" s="250"/>
      <c r="AN29" s="250"/>
      <c r="AS29" s="31"/>
      <c r="AT29" s="86"/>
      <c r="BG29" s="249" t="str">
        <f t="shared" si="0"/>
        <v>ABIERTO</v>
      </c>
      <c r="BJ29" s="183"/>
      <c r="BK29" s="183"/>
      <c r="BL29" s="183"/>
      <c r="BM29" s="183"/>
    </row>
    <row r="30" spans="1:65" s="249" customFormat="1" ht="35.65" customHeight="1" x14ac:dyDescent="0.25">
      <c r="A30" s="284"/>
      <c r="B30" s="81">
        <v>38935</v>
      </c>
      <c r="C30" s="250" t="s">
        <v>137</v>
      </c>
      <c r="E30" s="277"/>
      <c r="F30" s="81" t="s">
        <v>452</v>
      </c>
      <c r="G30" s="284"/>
      <c r="H30" s="251"/>
      <c r="I30" s="284"/>
      <c r="J30" s="278"/>
      <c r="K30" s="251" t="s">
        <v>567</v>
      </c>
      <c r="L30" s="251" t="s">
        <v>76</v>
      </c>
      <c r="M30" s="251">
        <v>1</v>
      </c>
      <c r="N30" s="251"/>
      <c r="O30" s="251"/>
      <c r="P30" s="253" t="s">
        <v>561</v>
      </c>
      <c r="Q30" s="251"/>
      <c r="R30" s="110"/>
      <c r="S30" s="251"/>
      <c r="T30" s="86">
        <v>1</v>
      </c>
      <c r="U30" s="251" t="s">
        <v>568</v>
      </c>
      <c r="V30" s="110">
        <v>44075</v>
      </c>
      <c r="W30" s="110">
        <v>44255</v>
      </c>
      <c r="X30" s="81"/>
      <c r="Y30" s="250"/>
      <c r="AA30" s="31"/>
      <c r="AB30" s="86"/>
      <c r="AD30" s="250"/>
      <c r="AE30" s="250"/>
      <c r="AF30" s="250" t="s">
        <v>654</v>
      </c>
      <c r="AG30" s="81"/>
      <c r="AH30" s="250"/>
      <c r="AM30" s="250"/>
      <c r="AS30" s="31"/>
      <c r="AT30" s="86"/>
      <c r="BG30" s="249" t="str">
        <f t="shared" si="0"/>
        <v>ABIERTO</v>
      </c>
      <c r="BJ30" s="183"/>
      <c r="BK30" s="183"/>
      <c r="BL30" s="183"/>
      <c r="BM30" s="183"/>
    </row>
    <row r="31" spans="1:65" s="249" customFormat="1" ht="35.65" customHeight="1" x14ac:dyDescent="0.25">
      <c r="A31" s="284">
        <v>86</v>
      </c>
      <c r="B31" s="81">
        <v>38935</v>
      </c>
      <c r="C31" s="250" t="s">
        <v>137</v>
      </c>
      <c r="E31" s="277"/>
      <c r="F31" s="81" t="s">
        <v>452</v>
      </c>
      <c r="G31" s="284" t="s">
        <v>572</v>
      </c>
      <c r="H31" s="251"/>
      <c r="I31" s="284" t="s">
        <v>572</v>
      </c>
      <c r="J31" s="285" t="s">
        <v>573</v>
      </c>
      <c r="K31" s="251" t="s">
        <v>574</v>
      </c>
      <c r="L31" s="251" t="s">
        <v>575</v>
      </c>
      <c r="M31" s="251">
        <v>1</v>
      </c>
      <c r="N31" s="251"/>
      <c r="O31" s="251"/>
      <c r="P31" s="113" t="s">
        <v>580</v>
      </c>
      <c r="Q31" s="251"/>
      <c r="R31" s="110"/>
      <c r="S31" s="251"/>
      <c r="T31" s="86">
        <v>1</v>
      </c>
      <c r="U31" s="251" t="s">
        <v>583</v>
      </c>
      <c r="V31" s="110">
        <v>44075</v>
      </c>
      <c r="W31" s="110">
        <v>44377</v>
      </c>
      <c r="X31" s="81"/>
      <c r="Y31" s="250"/>
      <c r="AA31" s="31"/>
      <c r="AB31" s="86"/>
      <c r="AD31" s="250"/>
      <c r="AE31" s="250"/>
      <c r="AF31" s="250" t="s">
        <v>654</v>
      </c>
      <c r="AG31" s="81"/>
      <c r="AH31" s="250"/>
      <c r="AM31" s="250"/>
      <c r="AS31" s="31"/>
      <c r="AT31" s="86"/>
      <c r="BG31" s="249" t="str">
        <f t="shared" si="0"/>
        <v>ABIERTO</v>
      </c>
      <c r="BJ31" s="183"/>
      <c r="BK31" s="183"/>
      <c r="BL31" s="183"/>
      <c r="BM31" s="183"/>
    </row>
    <row r="32" spans="1:65" s="249" customFormat="1" ht="35.65" customHeight="1" x14ac:dyDescent="0.25">
      <c r="A32" s="284"/>
      <c r="B32" s="81">
        <v>38935</v>
      </c>
      <c r="C32" s="250" t="s">
        <v>137</v>
      </c>
      <c r="E32" s="277"/>
      <c r="F32" s="81" t="s">
        <v>452</v>
      </c>
      <c r="G32" s="284"/>
      <c r="H32" s="251"/>
      <c r="I32" s="284"/>
      <c r="J32" s="285"/>
      <c r="K32" s="251" t="s">
        <v>576</v>
      </c>
      <c r="L32" s="251" t="s">
        <v>577</v>
      </c>
      <c r="M32" s="251">
        <v>1</v>
      </c>
      <c r="N32" s="251"/>
      <c r="O32" s="251"/>
      <c r="P32" s="113" t="s">
        <v>581</v>
      </c>
      <c r="Q32" s="251"/>
      <c r="R32" s="110"/>
      <c r="S32" s="251"/>
      <c r="T32" s="86">
        <v>1</v>
      </c>
      <c r="U32" s="251" t="s">
        <v>584</v>
      </c>
      <c r="V32" s="110">
        <v>44075</v>
      </c>
      <c r="W32" s="110">
        <v>44377</v>
      </c>
      <c r="X32" s="81"/>
      <c r="Y32" s="250"/>
      <c r="AA32" s="31"/>
      <c r="AB32" s="86"/>
      <c r="AD32" s="250"/>
      <c r="AE32" s="250"/>
      <c r="AF32" s="250" t="s">
        <v>654</v>
      </c>
      <c r="AG32" s="81"/>
      <c r="AH32" s="250"/>
      <c r="AJ32" s="31"/>
      <c r="AK32" s="31"/>
      <c r="AM32" s="250"/>
      <c r="AS32" s="31"/>
      <c r="AT32" s="86"/>
      <c r="BG32" s="249" t="str">
        <f t="shared" si="0"/>
        <v>ABIERTO</v>
      </c>
      <c r="BJ32" s="183"/>
      <c r="BK32" s="183"/>
      <c r="BL32" s="183"/>
      <c r="BM32" s="183"/>
    </row>
    <row r="33" spans="1:65" s="249" customFormat="1" ht="35.65" customHeight="1" x14ac:dyDescent="0.25">
      <c r="A33" s="284"/>
      <c r="B33" s="81">
        <v>38935</v>
      </c>
      <c r="C33" s="250" t="s">
        <v>137</v>
      </c>
      <c r="E33" s="277"/>
      <c r="F33" s="81" t="s">
        <v>452</v>
      </c>
      <c r="G33" s="284"/>
      <c r="H33" s="251"/>
      <c r="I33" s="284"/>
      <c r="J33" s="285"/>
      <c r="K33" s="251" t="s">
        <v>578</v>
      </c>
      <c r="L33" s="251" t="s">
        <v>579</v>
      </c>
      <c r="M33" s="251">
        <v>1</v>
      </c>
      <c r="N33" s="251"/>
      <c r="O33" s="251"/>
      <c r="P33" s="113" t="s">
        <v>582</v>
      </c>
      <c r="Q33" s="251"/>
      <c r="R33" s="110"/>
      <c r="S33" s="251"/>
      <c r="T33" s="86">
        <v>1</v>
      </c>
      <c r="U33" s="251" t="s">
        <v>585</v>
      </c>
      <c r="V33" s="110">
        <v>44075</v>
      </c>
      <c r="W33" s="110">
        <v>44377</v>
      </c>
      <c r="X33" s="81"/>
      <c r="Y33" s="250"/>
      <c r="AA33" s="31"/>
      <c r="AB33" s="86"/>
      <c r="AD33" s="250"/>
      <c r="AE33" s="250"/>
      <c r="AF33" s="250" t="s">
        <v>654</v>
      </c>
      <c r="AG33" s="81"/>
      <c r="AH33" s="250"/>
      <c r="AM33" s="250"/>
      <c r="AS33" s="31"/>
      <c r="AT33" s="86"/>
      <c r="BG33" s="249" t="str">
        <f t="shared" si="0"/>
        <v>ABIERTO</v>
      </c>
      <c r="BJ33" s="183"/>
      <c r="BK33" s="183"/>
      <c r="BL33" s="183"/>
      <c r="BM33" s="183"/>
    </row>
    <row r="34" spans="1:65" s="249" customFormat="1" ht="35.65" customHeight="1" x14ac:dyDescent="0.25">
      <c r="A34" s="284">
        <v>86</v>
      </c>
      <c r="B34" s="81">
        <v>38935</v>
      </c>
      <c r="C34" s="250" t="s">
        <v>137</v>
      </c>
      <c r="E34" s="277"/>
      <c r="F34" s="81" t="s">
        <v>452</v>
      </c>
      <c r="G34" s="284" t="s">
        <v>586</v>
      </c>
      <c r="H34" s="251"/>
      <c r="I34" s="284" t="s">
        <v>586</v>
      </c>
      <c r="J34" s="285" t="s">
        <v>587</v>
      </c>
      <c r="K34" s="251" t="s">
        <v>588</v>
      </c>
      <c r="L34" s="251" t="s">
        <v>589</v>
      </c>
      <c r="M34" s="251">
        <v>4</v>
      </c>
      <c r="N34" s="251"/>
      <c r="O34" s="251"/>
      <c r="P34" s="253" t="s">
        <v>592</v>
      </c>
      <c r="Q34" s="251"/>
      <c r="R34" s="110"/>
      <c r="S34" s="251"/>
      <c r="T34" s="86">
        <v>1</v>
      </c>
      <c r="U34" s="251" t="s">
        <v>594</v>
      </c>
      <c r="V34" s="110">
        <v>44075</v>
      </c>
      <c r="W34" s="110">
        <v>44377</v>
      </c>
      <c r="X34" s="81"/>
      <c r="Y34" s="250"/>
      <c r="AA34" s="31"/>
      <c r="AB34" s="86"/>
      <c r="AD34" s="250"/>
      <c r="AE34" s="250"/>
      <c r="AF34" s="250" t="s">
        <v>654</v>
      </c>
      <c r="AG34" s="81"/>
      <c r="AH34" s="250"/>
      <c r="AM34" s="250"/>
      <c r="AS34" s="31"/>
      <c r="AT34" s="86"/>
      <c r="BG34" s="249" t="str">
        <f t="shared" si="0"/>
        <v>ABIERTO</v>
      </c>
      <c r="BJ34" s="183"/>
      <c r="BK34" s="183"/>
      <c r="BL34" s="183"/>
      <c r="BM34" s="183"/>
    </row>
    <row r="35" spans="1:65" s="249" customFormat="1" ht="35.65" customHeight="1" x14ac:dyDescent="0.25">
      <c r="A35" s="284"/>
      <c r="B35" s="81">
        <v>38935</v>
      </c>
      <c r="C35" s="250" t="s">
        <v>137</v>
      </c>
      <c r="E35" s="277"/>
      <c r="F35" s="81" t="s">
        <v>452</v>
      </c>
      <c r="G35" s="284"/>
      <c r="H35" s="251"/>
      <c r="I35" s="284"/>
      <c r="J35" s="285"/>
      <c r="K35" s="251" t="s">
        <v>590</v>
      </c>
      <c r="L35" s="251" t="s">
        <v>591</v>
      </c>
      <c r="M35" s="251">
        <v>4</v>
      </c>
      <c r="N35" s="251"/>
      <c r="O35" s="251"/>
      <c r="P35" s="253" t="s">
        <v>593</v>
      </c>
      <c r="Q35" s="251"/>
      <c r="R35" s="110"/>
      <c r="S35" s="251"/>
      <c r="T35" s="86">
        <v>1</v>
      </c>
      <c r="U35" s="251" t="s">
        <v>595</v>
      </c>
      <c r="V35" s="110">
        <v>44075</v>
      </c>
      <c r="W35" s="110">
        <v>44377</v>
      </c>
      <c r="X35" s="81"/>
      <c r="Y35" s="250"/>
      <c r="AA35" s="31"/>
      <c r="AB35" s="86"/>
      <c r="AD35" s="250"/>
      <c r="AE35" s="250"/>
      <c r="AF35" s="250" t="s">
        <v>654</v>
      </c>
      <c r="AG35" s="81"/>
      <c r="AH35" s="250"/>
      <c r="AM35" s="250"/>
      <c r="AS35" s="31"/>
      <c r="AT35" s="86"/>
      <c r="BG35" s="249" t="str">
        <f t="shared" si="0"/>
        <v>ABIERTO</v>
      </c>
      <c r="BJ35" s="183"/>
      <c r="BK35" s="183"/>
      <c r="BL35" s="183"/>
      <c r="BM35" s="183"/>
    </row>
    <row r="36" spans="1:65" s="249" customFormat="1" ht="35.65" customHeight="1" x14ac:dyDescent="0.25">
      <c r="A36" s="249">
        <v>86</v>
      </c>
      <c r="B36" s="81">
        <v>38935</v>
      </c>
      <c r="C36" s="250" t="s">
        <v>137</v>
      </c>
      <c r="E36" s="277"/>
      <c r="F36" s="81" t="s">
        <v>452</v>
      </c>
      <c r="G36" s="249" t="s">
        <v>367</v>
      </c>
      <c r="H36" s="251"/>
      <c r="I36" s="249" t="s">
        <v>367</v>
      </c>
      <c r="J36" s="251" t="s">
        <v>596</v>
      </c>
      <c r="K36" s="251" t="s">
        <v>597</v>
      </c>
      <c r="L36" s="251" t="s">
        <v>598</v>
      </c>
      <c r="M36" s="251">
        <v>2</v>
      </c>
      <c r="N36" s="251"/>
      <c r="O36" s="251"/>
      <c r="P36" s="113" t="s">
        <v>511</v>
      </c>
      <c r="Q36" s="251"/>
      <c r="R36" s="110"/>
      <c r="S36" s="251"/>
      <c r="T36" s="86">
        <v>1</v>
      </c>
      <c r="U36" s="251" t="s">
        <v>599</v>
      </c>
      <c r="V36" s="110">
        <v>44075</v>
      </c>
      <c r="W36" s="110">
        <v>44196</v>
      </c>
      <c r="X36" s="81"/>
      <c r="Y36" s="250"/>
      <c r="AA36" s="31"/>
      <c r="AB36" s="86"/>
      <c r="AD36" s="250"/>
      <c r="AE36" s="250"/>
      <c r="AF36" s="250" t="s">
        <v>654</v>
      </c>
      <c r="AG36" s="81"/>
      <c r="AH36" s="250"/>
      <c r="AM36" s="250"/>
      <c r="AS36" s="31"/>
      <c r="AT36" s="86"/>
      <c r="BG36" s="249" t="str">
        <f t="shared" si="0"/>
        <v>ABIERTO</v>
      </c>
      <c r="BJ36" s="183"/>
      <c r="BK36" s="183"/>
      <c r="BL36" s="183"/>
      <c r="BM36" s="183"/>
    </row>
    <row r="37" spans="1:65" s="249" customFormat="1" ht="35.65" customHeight="1" x14ac:dyDescent="0.25">
      <c r="A37" s="249">
        <v>86</v>
      </c>
      <c r="B37" s="81">
        <v>38935</v>
      </c>
      <c r="C37" s="250" t="s">
        <v>137</v>
      </c>
      <c r="E37" s="277"/>
      <c r="F37" s="81" t="s">
        <v>452</v>
      </c>
      <c r="G37" s="249" t="s">
        <v>600</v>
      </c>
      <c r="H37" s="251"/>
      <c r="I37" s="249" t="s">
        <v>600</v>
      </c>
      <c r="J37" s="251" t="s">
        <v>601</v>
      </c>
      <c r="K37" s="251" t="s">
        <v>602</v>
      </c>
      <c r="L37" s="251" t="s">
        <v>603</v>
      </c>
      <c r="M37" s="251">
        <v>100</v>
      </c>
      <c r="N37" s="251"/>
      <c r="O37" s="251"/>
      <c r="P37" s="253" t="s">
        <v>560</v>
      </c>
      <c r="Q37" s="251"/>
      <c r="R37" s="110"/>
      <c r="S37" s="251"/>
      <c r="T37" s="86">
        <v>1</v>
      </c>
      <c r="U37" s="251" t="s">
        <v>604</v>
      </c>
      <c r="V37" s="110">
        <v>44075</v>
      </c>
      <c r="W37" s="110">
        <v>44255</v>
      </c>
      <c r="X37" s="81"/>
      <c r="Y37" s="250"/>
      <c r="AA37" s="31"/>
      <c r="AB37" s="86"/>
      <c r="AD37" s="250"/>
      <c r="AE37" s="250"/>
      <c r="AF37" s="250" t="s">
        <v>654</v>
      </c>
      <c r="AG37" s="81"/>
      <c r="AH37" s="250"/>
      <c r="AM37" s="250"/>
      <c r="AS37" s="31"/>
      <c r="AT37" s="86"/>
      <c r="BG37" s="249" t="str">
        <f t="shared" si="0"/>
        <v>ABIERTO</v>
      </c>
      <c r="BJ37" s="183"/>
      <c r="BK37" s="183"/>
      <c r="BL37" s="183"/>
      <c r="BM37" s="183"/>
    </row>
    <row r="38" spans="1:65" s="249" customFormat="1" ht="35.65" customHeight="1" x14ac:dyDescent="0.25">
      <c r="A38" s="284">
        <v>86</v>
      </c>
      <c r="B38" s="81">
        <v>38935</v>
      </c>
      <c r="C38" s="250" t="s">
        <v>137</v>
      </c>
      <c r="E38" s="277"/>
      <c r="F38" s="81" t="s">
        <v>452</v>
      </c>
      <c r="G38" s="284" t="s">
        <v>372</v>
      </c>
      <c r="H38" s="251"/>
      <c r="I38" s="284" t="s">
        <v>372</v>
      </c>
      <c r="J38" s="285" t="s">
        <v>605</v>
      </c>
      <c r="K38" s="251" t="s">
        <v>606</v>
      </c>
      <c r="L38" s="251" t="s">
        <v>607</v>
      </c>
      <c r="M38" s="251">
        <v>100</v>
      </c>
      <c r="N38" s="251"/>
      <c r="O38" s="251"/>
      <c r="P38" s="253" t="s">
        <v>560</v>
      </c>
      <c r="Q38" s="251"/>
      <c r="R38" s="110"/>
      <c r="S38" s="251"/>
      <c r="T38" s="86">
        <v>1</v>
      </c>
      <c r="U38" s="251" t="s">
        <v>608</v>
      </c>
      <c r="V38" s="110">
        <v>44075</v>
      </c>
      <c r="W38" s="110">
        <v>44196</v>
      </c>
      <c r="X38" s="81"/>
      <c r="Y38" s="250"/>
      <c r="AA38" s="31"/>
      <c r="AB38" s="86"/>
      <c r="AD38" s="250"/>
      <c r="AE38" s="250"/>
      <c r="AF38" s="250" t="s">
        <v>654</v>
      </c>
      <c r="AG38" s="81"/>
      <c r="AH38" s="250"/>
      <c r="AM38" s="250"/>
      <c r="AS38" s="31"/>
      <c r="AT38" s="86"/>
      <c r="BG38" s="249" t="str">
        <f t="shared" si="0"/>
        <v>ABIERTO</v>
      </c>
      <c r="BJ38" s="183"/>
      <c r="BK38" s="183"/>
      <c r="BL38" s="183"/>
      <c r="BM38" s="183"/>
    </row>
    <row r="39" spans="1:65" s="249" customFormat="1" ht="35.65" customHeight="1" x14ac:dyDescent="0.25">
      <c r="A39" s="284"/>
      <c r="B39" s="81">
        <v>38935</v>
      </c>
      <c r="C39" s="250" t="s">
        <v>137</v>
      </c>
      <c r="E39" s="277"/>
      <c r="F39" s="81" t="s">
        <v>452</v>
      </c>
      <c r="G39" s="284"/>
      <c r="H39" s="251"/>
      <c r="I39" s="284"/>
      <c r="J39" s="285"/>
      <c r="K39" s="251" t="s">
        <v>535</v>
      </c>
      <c r="L39" s="251" t="s">
        <v>536</v>
      </c>
      <c r="M39" s="251">
        <v>2</v>
      </c>
      <c r="N39" s="251"/>
      <c r="O39" s="251"/>
      <c r="P39" s="253" t="s">
        <v>560</v>
      </c>
      <c r="Q39" s="251"/>
      <c r="R39" s="110"/>
      <c r="S39" s="251"/>
      <c r="T39" s="86">
        <v>1</v>
      </c>
      <c r="U39" s="251" t="s">
        <v>609</v>
      </c>
      <c r="V39" s="110">
        <v>44075</v>
      </c>
      <c r="W39" s="110">
        <v>44255</v>
      </c>
      <c r="X39" s="81"/>
      <c r="Y39" s="250"/>
      <c r="AA39" s="31"/>
      <c r="AB39" s="86"/>
      <c r="AD39" s="250"/>
      <c r="AE39" s="250"/>
      <c r="AF39" s="250" t="s">
        <v>654</v>
      </c>
      <c r="AG39" s="81"/>
      <c r="AH39" s="250"/>
      <c r="AM39" s="250"/>
      <c r="AS39" s="31"/>
      <c r="AT39" s="86"/>
      <c r="BG39" s="249" t="str">
        <f t="shared" si="0"/>
        <v>ABIERTO</v>
      </c>
      <c r="BJ39" s="183"/>
      <c r="BK39" s="183"/>
      <c r="BL39" s="183"/>
      <c r="BM39" s="183"/>
    </row>
    <row r="40" spans="1:65" s="249" customFormat="1" ht="35.65" customHeight="1" x14ac:dyDescent="0.25">
      <c r="A40" s="284"/>
      <c r="B40" s="81">
        <v>38935</v>
      </c>
      <c r="C40" s="250" t="s">
        <v>137</v>
      </c>
      <c r="E40" s="277"/>
      <c r="F40" s="81" t="s">
        <v>452</v>
      </c>
      <c r="G40" s="284"/>
      <c r="H40" s="251"/>
      <c r="I40" s="284"/>
      <c r="J40" s="285"/>
      <c r="K40" s="45" t="s">
        <v>535</v>
      </c>
      <c r="L40" s="45" t="s">
        <v>536</v>
      </c>
      <c r="M40" s="45">
        <v>4</v>
      </c>
      <c r="N40" s="45"/>
      <c r="O40" s="251"/>
      <c r="P40" s="253" t="s">
        <v>560</v>
      </c>
      <c r="Q40" s="128"/>
      <c r="R40" s="45"/>
      <c r="S40" s="45"/>
      <c r="T40" s="86">
        <v>1</v>
      </c>
      <c r="U40" s="129" t="s">
        <v>539</v>
      </c>
      <c r="V40" s="110">
        <v>44075</v>
      </c>
      <c r="W40" s="110">
        <v>44255</v>
      </c>
      <c r="X40" s="81"/>
      <c r="Y40" s="250"/>
      <c r="AA40" s="31"/>
      <c r="AB40" s="86"/>
      <c r="AD40" s="250"/>
      <c r="AE40" s="250"/>
      <c r="AF40" s="250" t="s">
        <v>654</v>
      </c>
      <c r="AG40" s="81"/>
      <c r="AH40" s="250"/>
      <c r="AJ40" s="31"/>
      <c r="AK40" s="31"/>
      <c r="AM40" s="250"/>
      <c r="AS40" s="31"/>
      <c r="AT40" s="86"/>
      <c r="BG40" s="249" t="str">
        <f t="shared" si="0"/>
        <v>ABIERTO</v>
      </c>
      <c r="BJ40" s="183"/>
      <c r="BK40" s="183"/>
      <c r="BL40" s="183"/>
      <c r="BM40" s="183"/>
    </row>
    <row r="41" spans="1:65" s="249" customFormat="1" ht="35.65" customHeight="1" x14ac:dyDescent="0.25">
      <c r="A41" s="284">
        <v>86</v>
      </c>
      <c r="B41" s="81">
        <v>38935</v>
      </c>
      <c r="C41" s="250" t="s">
        <v>137</v>
      </c>
      <c r="E41" s="277"/>
      <c r="F41" s="81" t="s">
        <v>452</v>
      </c>
      <c r="G41" s="284" t="s">
        <v>610</v>
      </c>
      <c r="I41" s="284" t="s">
        <v>610</v>
      </c>
      <c r="J41" s="278" t="s">
        <v>611</v>
      </c>
      <c r="K41" s="250" t="s">
        <v>612</v>
      </c>
      <c r="L41" s="250" t="s">
        <v>613</v>
      </c>
      <c r="M41" s="249">
        <v>70</v>
      </c>
      <c r="P41" s="254" t="s">
        <v>616</v>
      </c>
      <c r="T41" s="86">
        <v>1</v>
      </c>
      <c r="U41" s="250" t="s">
        <v>617</v>
      </c>
      <c r="V41" s="81">
        <v>44075</v>
      </c>
      <c r="W41" s="81">
        <v>44196</v>
      </c>
      <c r="AF41" s="250" t="s">
        <v>654</v>
      </c>
      <c r="BG41" s="249" t="str">
        <f t="shared" si="0"/>
        <v>ABIERTO</v>
      </c>
      <c r="BJ41" s="183"/>
      <c r="BK41" s="183"/>
      <c r="BL41" s="183"/>
      <c r="BM41" s="183"/>
    </row>
    <row r="42" spans="1:65" s="249" customFormat="1" ht="35.65" customHeight="1" x14ac:dyDescent="0.25">
      <c r="A42" s="284"/>
      <c r="B42" s="81">
        <v>38935</v>
      </c>
      <c r="C42" s="250" t="s">
        <v>137</v>
      </c>
      <c r="E42" s="277"/>
      <c r="F42" s="81" t="s">
        <v>452</v>
      </c>
      <c r="G42" s="284"/>
      <c r="I42" s="284"/>
      <c r="J42" s="278"/>
      <c r="K42" s="250" t="s">
        <v>535</v>
      </c>
      <c r="L42" s="250" t="s">
        <v>536</v>
      </c>
      <c r="M42" s="249">
        <v>2</v>
      </c>
      <c r="P42" s="254" t="s">
        <v>561</v>
      </c>
      <c r="T42" s="86">
        <v>1</v>
      </c>
      <c r="U42" s="250" t="s">
        <v>609</v>
      </c>
      <c r="V42" s="81">
        <v>44075</v>
      </c>
      <c r="W42" s="81">
        <v>44255</v>
      </c>
      <c r="AF42" s="250" t="s">
        <v>654</v>
      </c>
      <c r="BG42" s="249" t="str">
        <f t="shared" si="0"/>
        <v>ABIERTO</v>
      </c>
      <c r="BJ42" s="183"/>
      <c r="BK42" s="183"/>
      <c r="BL42" s="183"/>
      <c r="BM42" s="183"/>
    </row>
    <row r="43" spans="1:65" s="249" customFormat="1" ht="35.65" customHeight="1" x14ac:dyDescent="0.25">
      <c r="A43" s="284"/>
      <c r="B43" s="81">
        <v>38935</v>
      </c>
      <c r="C43" s="250" t="s">
        <v>137</v>
      </c>
      <c r="E43" s="277"/>
      <c r="F43" s="81" t="s">
        <v>452</v>
      </c>
      <c r="G43" s="284"/>
      <c r="I43" s="284"/>
      <c r="J43" s="278"/>
      <c r="K43" s="250" t="s">
        <v>535</v>
      </c>
      <c r="L43" s="250" t="s">
        <v>536</v>
      </c>
      <c r="M43" s="249">
        <v>4</v>
      </c>
      <c r="P43" s="254" t="s">
        <v>561</v>
      </c>
      <c r="T43" s="86">
        <v>1</v>
      </c>
      <c r="U43" s="250" t="s">
        <v>539</v>
      </c>
      <c r="V43" s="81">
        <v>44075</v>
      </c>
      <c r="W43" s="81">
        <v>44255</v>
      </c>
      <c r="AF43" s="250" t="s">
        <v>654</v>
      </c>
      <c r="BG43" s="249" t="str">
        <f t="shared" si="0"/>
        <v>ABIERTO</v>
      </c>
      <c r="BJ43" s="183"/>
      <c r="BK43" s="183"/>
      <c r="BL43" s="183"/>
      <c r="BM43" s="183"/>
    </row>
    <row r="44" spans="1:65" s="249" customFormat="1" ht="35.65" customHeight="1" x14ac:dyDescent="0.25">
      <c r="A44" s="284"/>
      <c r="B44" s="81">
        <v>38935</v>
      </c>
      <c r="C44" s="250" t="s">
        <v>137</v>
      </c>
      <c r="E44" s="277"/>
      <c r="F44" s="81" t="s">
        <v>452</v>
      </c>
      <c r="G44" s="284"/>
      <c r="I44" s="284"/>
      <c r="J44" s="278"/>
      <c r="K44" s="250" t="s">
        <v>614</v>
      </c>
      <c r="L44" s="250" t="s">
        <v>615</v>
      </c>
      <c r="M44" s="249">
        <v>80</v>
      </c>
      <c r="P44" s="254" t="s">
        <v>616</v>
      </c>
      <c r="T44" s="86">
        <v>1</v>
      </c>
      <c r="U44" s="250" t="s">
        <v>618</v>
      </c>
      <c r="V44" s="81">
        <v>44075</v>
      </c>
      <c r="W44" s="81">
        <v>44196</v>
      </c>
      <c r="AF44" s="250" t="s">
        <v>654</v>
      </c>
      <c r="BG44" s="249" t="str">
        <f t="shared" si="0"/>
        <v>ABIERTO</v>
      </c>
      <c r="BJ44" s="183"/>
      <c r="BK44" s="183"/>
      <c r="BL44" s="183"/>
      <c r="BM44" s="183"/>
    </row>
    <row r="45" spans="1:65" s="249" customFormat="1" ht="35.65" customHeight="1" x14ac:dyDescent="0.25">
      <c r="BJ45" s="183"/>
      <c r="BK45" s="183"/>
      <c r="BL45" s="183"/>
      <c r="BM45" s="183"/>
    </row>
    <row r="46" spans="1:65" s="249" customFormat="1" ht="35.65" customHeight="1" x14ac:dyDescent="0.25">
      <c r="BJ46" s="183"/>
      <c r="BK46" s="183"/>
      <c r="BL46" s="183"/>
      <c r="BM46" s="183"/>
    </row>
    <row r="47" spans="1:65" s="249" customFormat="1" ht="35.65" customHeight="1" x14ac:dyDescent="0.25">
      <c r="BJ47" s="183"/>
      <c r="BK47" s="183"/>
      <c r="BL47" s="183"/>
      <c r="BM47" s="183"/>
    </row>
    <row r="48" spans="1:65" s="249" customFormat="1" ht="35.65" customHeight="1" x14ac:dyDescent="0.25">
      <c r="BJ48" s="183"/>
      <c r="BK48" s="183"/>
      <c r="BL48" s="183"/>
      <c r="BM48" s="183"/>
    </row>
    <row r="49" spans="62:65" s="249" customFormat="1" ht="35.65" customHeight="1" x14ac:dyDescent="0.25">
      <c r="BJ49" s="183"/>
      <c r="BK49" s="183"/>
      <c r="BL49" s="183"/>
      <c r="BM49" s="183"/>
    </row>
    <row r="50" spans="62:65" s="249" customFormat="1" ht="35.65" customHeight="1" x14ac:dyDescent="0.25">
      <c r="BJ50" s="183"/>
      <c r="BK50" s="183"/>
      <c r="BL50" s="183"/>
      <c r="BM50" s="183"/>
    </row>
    <row r="51" spans="62:65" s="249" customFormat="1" ht="35.65" customHeight="1" x14ac:dyDescent="0.25">
      <c r="BJ51" s="183"/>
      <c r="BK51" s="183"/>
      <c r="BL51" s="183"/>
      <c r="BM51" s="183"/>
    </row>
    <row r="52" spans="62:65" s="249" customFormat="1" ht="35.65" customHeight="1" x14ac:dyDescent="0.25">
      <c r="BJ52" s="183"/>
      <c r="BK52" s="183"/>
      <c r="BL52" s="183"/>
      <c r="BM52" s="183"/>
    </row>
    <row r="53" spans="62:65" s="249" customFormat="1" ht="35.65" customHeight="1" x14ac:dyDescent="0.25">
      <c r="BJ53" s="183"/>
      <c r="BK53" s="183"/>
      <c r="BL53" s="183"/>
      <c r="BM53" s="183"/>
    </row>
    <row r="54" spans="62:65" s="249" customFormat="1" ht="35.65" customHeight="1" x14ac:dyDescent="0.25">
      <c r="BJ54" s="183"/>
      <c r="BK54" s="183"/>
      <c r="BL54" s="183"/>
      <c r="BM54" s="183"/>
    </row>
    <row r="55" spans="62:65" s="249" customFormat="1" ht="35.65" customHeight="1" x14ac:dyDescent="0.25">
      <c r="BJ55" s="183"/>
      <c r="BK55" s="183"/>
      <c r="BL55" s="183"/>
      <c r="BM55" s="183"/>
    </row>
    <row r="56" spans="62:65" s="249" customFormat="1" ht="35.65" customHeight="1" x14ac:dyDescent="0.25">
      <c r="BJ56" s="183"/>
      <c r="BK56" s="183"/>
      <c r="BL56" s="183"/>
      <c r="BM56" s="183"/>
    </row>
    <row r="57" spans="62:65" s="249" customFormat="1" ht="35.65" customHeight="1" x14ac:dyDescent="0.25">
      <c r="BJ57" s="183"/>
      <c r="BK57" s="183"/>
      <c r="BL57" s="183"/>
      <c r="BM57" s="183"/>
    </row>
    <row r="58" spans="62:65" s="249" customFormat="1" ht="35.65" customHeight="1" x14ac:dyDescent="0.25">
      <c r="BJ58" s="183"/>
      <c r="BK58" s="183"/>
      <c r="BL58" s="183"/>
      <c r="BM58" s="183"/>
    </row>
    <row r="59" spans="62:65" s="249" customFormat="1" ht="35.65" customHeight="1" x14ac:dyDescent="0.25">
      <c r="BJ59" s="183"/>
      <c r="BK59" s="183"/>
      <c r="BL59" s="183"/>
      <c r="BM59" s="183"/>
    </row>
    <row r="60" spans="62:65" s="249" customFormat="1" ht="35.65" customHeight="1" x14ac:dyDescent="0.25">
      <c r="BJ60" s="183"/>
      <c r="BK60" s="183"/>
      <c r="BL60" s="183"/>
      <c r="BM60" s="183"/>
    </row>
    <row r="61" spans="62:65" s="249" customFormat="1" ht="35.65" customHeight="1" x14ac:dyDescent="0.25">
      <c r="BJ61" s="183"/>
      <c r="BK61" s="183"/>
      <c r="BL61" s="183"/>
      <c r="BM61" s="183"/>
    </row>
    <row r="62" spans="62:65" s="249" customFormat="1" ht="35.65" customHeight="1" x14ac:dyDescent="0.25">
      <c r="BJ62" s="183"/>
      <c r="BK62" s="183"/>
      <c r="BL62" s="183"/>
      <c r="BM62" s="183"/>
    </row>
    <row r="63" spans="62:65" s="249" customFormat="1" ht="35.65" customHeight="1" x14ac:dyDescent="0.25">
      <c r="BJ63" s="183"/>
      <c r="BK63" s="183"/>
      <c r="BL63" s="183"/>
      <c r="BM63" s="183"/>
    </row>
    <row r="64" spans="62:65" s="249" customFormat="1" ht="35.65" customHeight="1" x14ac:dyDescent="0.25">
      <c r="BJ64" s="183"/>
      <c r="BK64" s="183"/>
      <c r="BL64" s="183"/>
      <c r="BM64" s="183"/>
    </row>
  </sheetData>
  <autoFilter ref="A3:BI44" xr:uid="{00000000-0009-0000-0000-000005000000}"/>
  <mergeCells count="115">
    <mergeCell ref="A38:A40"/>
    <mergeCell ref="G38:G40"/>
    <mergeCell ref="I38:I40"/>
    <mergeCell ref="J38:J40"/>
    <mergeCell ref="A41:A44"/>
    <mergeCell ref="G41:G44"/>
    <mergeCell ref="I41:I44"/>
    <mergeCell ref="J41:J44"/>
    <mergeCell ref="G31:G33"/>
    <mergeCell ref="I31:I33"/>
    <mergeCell ref="J31:J33"/>
    <mergeCell ref="A34:A35"/>
    <mergeCell ref="G34:G35"/>
    <mergeCell ref="I34:I35"/>
    <mergeCell ref="J34:J35"/>
    <mergeCell ref="G27:G30"/>
    <mergeCell ref="I27:I30"/>
    <mergeCell ref="J27:J30"/>
    <mergeCell ref="G19:G21"/>
    <mergeCell ref="I19:I21"/>
    <mergeCell ref="J19:J21"/>
    <mergeCell ref="A22:A24"/>
    <mergeCell ref="G22:G24"/>
    <mergeCell ref="I22:I24"/>
    <mergeCell ref="J22:J24"/>
    <mergeCell ref="G15:G16"/>
    <mergeCell ref="I15:I16"/>
    <mergeCell ref="J15:J16"/>
    <mergeCell ref="A17:A18"/>
    <mergeCell ref="G17:G18"/>
    <mergeCell ref="I17:I18"/>
    <mergeCell ref="J17:J18"/>
    <mergeCell ref="G5:G9"/>
    <mergeCell ref="I5:I9"/>
    <mergeCell ref="J5:J9"/>
    <mergeCell ref="A10:A12"/>
    <mergeCell ref="G10:G12"/>
    <mergeCell ref="I10:I12"/>
    <mergeCell ref="J10:J12"/>
    <mergeCell ref="A5:A9"/>
    <mergeCell ref="E5:E44"/>
    <mergeCell ref="A15:A16"/>
    <mergeCell ref="A19:A21"/>
    <mergeCell ref="A25:A26"/>
    <mergeCell ref="A31:A33"/>
    <mergeCell ref="G25:G26"/>
    <mergeCell ref="I25:I26"/>
    <mergeCell ref="J25:J26"/>
    <mergeCell ref="A27:A30"/>
    <mergeCell ref="BH2:BH3"/>
    <mergeCell ref="BI2:BI4"/>
    <mergeCell ref="BB2:BB3"/>
    <mergeCell ref="BC2:BC3"/>
    <mergeCell ref="BD2:BD3"/>
    <mergeCell ref="BE2:BE3"/>
    <mergeCell ref="BF2:BF3"/>
    <mergeCell ref="BG2:BG3"/>
    <mergeCell ref="AV2:AV3"/>
    <mergeCell ref="AW2:AW3"/>
    <mergeCell ref="AX2:AX3"/>
    <mergeCell ref="AY2:AY3"/>
    <mergeCell ref="AZ2:AZ3"/>
    <mergeCell ref="BA2:BA3"/>
    <mergeCell ref="AR2:AR3"/>
    <mergeCell ref="AS2:AS3"/>
    <mergeCell ref="AT2:AT3"/>
    <mergeCell ref="AU2:AU3"/>
    <mergeCell ref="AJ2:AJ3"/>
    <mergeCell ref="AK2:AK3"/>
    <mergeCell ref="AL2:AL3"/>
    <mergeCell ref="AM2:AM3"/>
    <mergeCell ref="AN2:AN3"/>
    <mergeCell ref="AO2:AO3"/>
    <mergeCell ref="AI2:AI3"/>
    <mergeCell ref="X2:X3"/>
    <mergeCell ref="Y2:Y3"/>
    <mergeCell ref="Z2:Z3"/>
    <mergeCell ref="AA2:AA3"/>
    <mergeCell ref="AB2:AB3"/>
    <mergeCell ref="AC2:AC3"/>
    <mergeCell ref="AP2:AP3"/>
    <mergeCell ref="AQ2:AQ3"/>
    <mergeCell ref="N2:N3"/>
    <mergeCell ref="O2:O3"/>
    <mergeCell ref="P2:P3"/>
    <mergeCell ref="Q2:Q3"/>
    <mergeCell ref="AD2:AD3"/>
    <mergeCell ref="AE2:AE3"/>
    <mergeCell ref="AF2:AF3"/>
    <mergeCell ref="AG2:AG3"/>
    <mergeCell ref="AH2:AH3"/>
    <mergeCell ref="BE1:BI1"/>
    <mergeCell ref="A2:A3"/>
    <mergeCell ref="B2:B3"/>
    <mergeCell ref="C2:C3"/>
    <mergeCell ref="D2:D3"/>
    <mergeCell ref="E2:E3"/>
    <mergeCell ref="F2:F3"/>
    <mergeCell ref="G2:G3"/>
    <mergeCell ref="H2:H3"/>
    <mergeCell ref="I2:I3"/>
    <mergeCell ref="A1:I1"/>
    <mergeCell ref="J1:W1"/>
    <mergeCell ref="X1:AF1"/>
    <mergeCell ref="AG1:AN1"/>
    <mergeCell ref="AO1:AV1"/>
    <mergeCell ref="AW1:BD1"/>
    <mergeCell ref="R2:R3"/>
    <mergeCell ref="S2:S3"/>
    <mergeCell ref="T2:T3"/>
    <mergeCell ref="U2:U3"/>
    <mergeCell ref="V2:V3"/>
    <mergeCell ref="W2:W3"/>
    <mergeCell ref="J2:J3"/>
    <mergeCell ref="K2:M2"/>
  </mergeCells>
  <conditionalFormatting sqref="AU21:BC40 AC5:AC40 AL5:AL40 AT5:AT20">
    <cfRule type="containsText" dxfId="10" priority="22" operator="containsText" text="AMARILLO">
      <formula>NOT(ISERROR(SEARCH("AMARILLO",AC5)))</formula>
    </cfRule>
    <cfRule type="containsText" priority="23" operator="containsText" text="AMARILLO">
      <formula>NOT(ISERROR(SEARCH("AMARILLO",AC5)))</formula>
    </cfRule>
    <cfRule type="containsText" dxfId="9" priority="24" operator="containsText" text="ROJO">
      <formula>NOT(ISERROR(SEARCH("ROJO",AC5)))</formula>
    </cfRule>
    <cfRule type="containsText" dxfId="8" priority="25" operator="containsText" text="OK">
      <formula>NOT(ISERROR(SEARCH("OK",AC5)))</formula>
    </cfRule>
  </conditionalFormatting>
  <conditionalFormatting sqref="BE5:BE40">
    <cfRule type="containsText" dxfId="7" priority="19" operator="containsText" text="Cumplida">
      <formula>NOT(ISERROR(SEARCH("Cumplida",BE5)))</formula>
    </cfRule>
    <cfRule type="containsText" dxfId="6" priority="20" operator="containsText" text="Pendiente">
      <formula>NOT(ISERROR(SEARCH("Pendiente",BE5)))</formula>
    </cfRule>
    <cfRule type="containsText" dxfId="5" priority="21" operator="containsText" text="Cumplida">
      <formula>NOT(ISERROR(SEARCH("Cumplida",BE5)))</formula>
    </cfRule>
  </conditionalFormatting>
  <conditionalFormatting sqref="BE5:BE40">
    <cfRule type="containsText" dxfId="4" priority="17" stopIfTrue="1" operator="containsText" text="Cumplida">
      <formula>NOT(ISERROR(SEARCH("Cumplida",BE5)))</formula>
    </cfRule>
    <cfRule type="containsText" dxfId="3" priority="18" stopIfTrue="1" operator="containsText" text="Pendiente">
      <formula>NOT(ISERROR(SEARCH("Pendiente",BE5)))</formula>
    </cfRule>
  </conditionalFormatting>
  <conditionalFormatting sqref="BG5:BG44">
    <cfRule type="containsText" dxfId="2" priority="14" operator="containsText" text="cerrada">
      <formula>NOT(ISERROR(SEARCH("cerrada",BG5)))</formula>
    </cfRule>
    <cfRule type="containsText" dxfId="1" priority="15" operator="containsText" text="cerrado">
      <formula>NOT(ISERROR(SEARCH("cerrado",BG5)))</formula>
    </cfRule>
    <cfRule type="containsText" dxfId="0" priority="16" operator="containsText" text="Abierto">
      <formula>NOT(ISERROR(SEARCH("Abierto",BG5)))</formula>
    </cfRule>
  </conditionalFormatting>
  <dataValidations count="1">
    <dataValidation type="textLength" allowBlank="1" showInputMessage="1" showErrorMessage="1" errorTitle="Entrada no válida" error="Escriba un texto  Maximo 20 Caracteres" promptTitle="Cualquier contenido Maximo 20 Caracteres" sqref="G5 I5" xr:uid="{00000000-0002-0000-0500-000000000000}">
      <formula1>0</formula1>
      <formula2>20</formula2>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SEGUIMIENTO CONTRALORIA 2019</vt:lpstr>
      <vt:lpstr>CB-0402SF</vt:lpstr>
      <vt:lpstr>Resumén</vt:lpstr>
      <vt:lpstr>CB-0402F_P.MEJORAMIENTOaMAYO20</vt:lpstr>
      <vt:lpstr>RESUMÉN_MAYO20</vt:lpstr>
      <vt:lpstr>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2021-08-31T22:49:01Z</dcterms:modified>
</cp:coreProperties>
</file>